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mydrive.lilly.com/personal/ian_lamb_lilly_com/Documents/Jan 2025/files- JPR submission/Revised/excel files - proteomics data/"/>
    </mc:Choice>
  </mc:AlternateContent>
  <xr:revisionPtr revIDLastSave="6" documentId="8_{E718F51A-0A15-42E9-B707-2F4F40C49AFD}" xr6:coauthVersionLast="47" xr6:coauthVersionMax="47" xr10:uidLastSave="{64333C2D-3D48-45EB-9E4B-17DDC06B660B}"/>
  <bookViews>
    <workbookView xWindow="9735" yWindow="2160" windowWidth="31860" windowHeight="16875" xr2:uid="{529CCFE0-9C2D-4EBB-9EDB-1CD20B895A9B}"/>
  </bookViews>
  <sheets>
    <sheet name="C01089-044 DIA Peptide Quantifi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56" i="1" l="1"/>
  <c r="H55" i="1"/>
  <c r="H54" i="1"/>
  <c r="K39" i="1"/>
  <c r="H53" i="1" s="1"/>
  <c r="H46" i="1"/>
  <c r="H45" i="1"/>
  <c r="H44" i="1"/>
  <c r="H43" i="1"/>
  <c r="H42" i="1"/>
  <c r="H41" i="1"/>
  <c r="H40" i="1"/>
  <c r="H39" i="1"/>
  <c r="J39" i="1" s="1"/>
  <c r="H12" i="1"/>
  <c r="H11" i="1"/>
  <c r="H10" i="1"/>
  <c r="H9" i="1"/>
  <c r="K5" i="1" s="1"/>
  <c r="H19" i="1" s="1"/>
  <c r="H8" i="1"/>
  <c r="H7" i="1"/>
  <c r="H6" i="1"/>
  <c r="H5" i="1"/>
  <c r="J5" i="1" s="1"/>
  <c r="H26" i="1" s="1"/>
  <c r="H52" i="1" l="1"/>
  <c r="H51" i="1"/>
  <c r="H50" i="1"/>
  <c r="H49" i="1"/>
  <c r="J53" i="1" s="1"/>
  <c r="H30" i="1"/>
  <c r="H20" i="1"/>
  <c r="H22" i="1"/>
  <c r="H25" i="1"/>
  <c r="H28" i="1"/>
  <c r="H31" i="1"/>
  <c r="H16" i="1"/>
  <c r="H18" i="1"/>
  <c r="H21" i="1"/>
  <c r="H27" i="1"/>
  <c r="H29" i="1"/>
  <c r="H32" i="1"/>
  <c r="H15" i="1"/>
  <c r="H17" i="1"/>
  <c r="J18" i="1" l="1"/>
  <c r="J29" i="1"/>
</calcChain>
</file>

<file path=xl/sharedStrings.xml><?xml version="1.0" encoding="utf-8"?>
<sst xmlns="http://schemas.openxmlformats.org/spreadsheetml/2006/main" count="139" uniqueCount="27">
  <si>
    <t>Peptide</t>
  </si>
  <si>
    <t>Peptide Modified Sequence</t>
  </si>
  <si>
    <t>File Name</t>
  </si>
  <si>
    <t>Normalized Area</t>
  </si>
  <si>
    <t>ASSSPGHGPPSK</t>
  </si>
  <si>
    <t>C01089-044_Ago_1_DIA_Slot2-01_1_1824.d</t>
  </si>
  <si>
    <t>C01089-044_Ago_2_DIA_Slot2-13_1_1826.d</t>
  </si>
  <si>
    <t>C01089-044_Ago_3_DIA_Slot2-25_1_1828.d</t>
  </si>
  <si>
    <t>C01089-044_Ago_4_DIA_Slot2-37_1_1830.d</t>
  </si>
  <si>
    <t>C01089-044_Ant_1_DIA_Slot2-49_1_1825.d</t>
  </si>
  <si>
    <t>C01089-044_Ant_2_DIA_Slot2-61_1_1827.d</t>
  </si>
  <si>
    <t>C01089-044_Ant_3_DIA_Slot2-73_1_1829.d</t>
  </si>
  <si>
    <t>C01089-044_Ant_4_DIA_rerun_Slot2-85_1_1840.d</t>
  </si>
  <si>
    <t>ASSS[+80]PGHGPPSK</t>
  </si>
  <si>
    <t>ASSSPGHGPPS[+80]K</t>
  </si>
  <si>
    <t>GGGSQDSSAETPLAGGLPR</t>
  </si>
  <si>
    <t>GGGS[+80]QDSSAETPLAGGLPR</t>
  </si>
  <si>
    <t>fold change ag/ant</t>
  </si>
  <si>
    <t>proteoform totals</t>
  </si>
  <si>
    <t xml:space="preserve">ago grand total </t>
  </si>
  <si>
    <t>ant grand total</t>
  </si>
  <si>
    <t>% total proteoforms</t>
  </si>
  <si>
    <t>fold change ago/ant</t>
  </si>
  <si>
    <t>ago grand total</t>
  </si>
  <si>
    <t>pS438</t>
  </si>
  <si>
    <t>pS445</t>
  </si>
  <si>
    <t>pS456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</si>
</sst>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11" fontId="0" fillId="0" borderId="0" xfId="0" applyNumberFormat="1"/>
    <xf numFmtId="0" fontId="0" fillId="0" borderId="0" xfId="0" applyAlignment="1">
      <alignment horizontal="center"/>
    </xf>
    <xf numFmtId="11" fontId="0" fillId="0" borderId="0" xfId="0" applyNumberFormat="1" applyAlignment="1">
      <alignment horizontal="center"/>
    </xf>
    <xf numFmtId="2" fontId="0" fillId="0" borderId="0" xfId="0" applyNumberFormat="1"/>
    <xf numFmtId="0" fontId="16" fillId="0" borderId="0" xfId="0" applyFon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98E687-2DF2-40ED-ABBB-F8E87D0C042F}">
  <dimension ref="A4:K56"/>
  <sheetViews>
    <sheetView tabSelected="1" workbookViewId="0">
      <selection activeCell="C36" sqref="C36"/>
    </sheetView>
  </sheetViews>
  <sheetFormatPr defaultRowHeight="15" x14ac:dyDescent="0.25"/>
  <cols>
    <col min="1" max="1" width="39.140625" style="2" customWidth="1"/>
    <col min="2" max="2" width="38.85546875" style="2" customWidth="1"/>
    <col min="3" max="3" width="42.5703125" style="2" customWidth="1"/>
    <col min="4" max="4" width="23.7109375" style="2" customWidth="1"/>
    <col min="5" max="7" width="9.140625" style="2"/>
    <col min="8" max="8" width="37.140625" style="2" customWidth="1"/>
    <col min="10" max="10" width="26.5703125" customWidth="1"/>
    <col min="11" max="11" width="19.7109375" customWidth="1"/>
  </cols>
  <sheetData>
    <row r="4" spans="1:11" x14ac:dyDescent="0.25">
      <c r="A4" s="2" t="s">
        <v>0</v>
      </c>
      <c r="B4" s="2" t="s">
        <v>1</v>
      </c>
      <c r="C4" s="2" t="s">
        <v>2</v>
      </c>
      <c r="D4" s="2" t="s">
        <v>3</v>
      </c>
      <c r="H4" s="2" t="s">
        <v>18</v>
      </c>
      <c r="J4" t="s">
        <v>19</v>
      </c>
      <c r="K4" t="s">
        <v>20</v>
      </c>
    </row>
    <row r="5" spans="1:11" x14ac:dyDescent="0.25">
      <c r="A5" s="2" t="s">
        <v>4</v>
      </c>
      <c r="B5" s="2" t="s">
        <v>4</v>
      </c>
      <c r="C5" s="2" t="s">
        <v>5</v>
      </c>
      <c r="D5" s="3">
        <v>1482000</v>
      </c>
      <c r="H5" s="3">
        <f t="shared" ref="H5:H12" si="0">D5+D15+D25</f>
        <v>2333320</v>
      </c>
      <c r="J5" s="1">
        <f>SUM(H5:H8)</f>
        <v>9690280</v>
      </c>
      <c r="K5" s="1">
        <f>SUM(H9:H12)</f>
        <v>3207736</v>
      </c>
    </row>
    <row r="6" spans="1:11" x14ac:dyDescent="0.25">
      <c r="A6" s="2" t="s">
        <v>4</v>
      </c>
      <c r="B6" s="2" t="s">
        <v>4</v>
      </c>
      <c r="C6" s="2" t="s">
        <v>6</v>
      </c>
      <c r="D6" s="3">
        <v>1602500</v>
      </c>
      <c r="H6" s="3">
        <f t="shared" si="0"/>
        <v>2420880</v>
      </c>
    </row>
    <row r="7" spans="1:11" x14ac:dyDescent="0.25">
      <c r="A7" s="2" t="s">
        <v>4</v>
      </c>
      <c r="B7" s="2" t="s">
        <v>4</v>
      </c>
      <c r="C7" s="2" t="s">
        <v>7</v>
      </c>
      <c r="D7" s="3">
        <v>1673200</v>
      </c>
      <c r="H7" s="3">
        <f t="shared" si="0"/>
        <v>2534070</v>
      </c>
    </row>
    <row r="8" spans="1:11" x14ac:dyDescent="0.25">
      <c r="A8" s="2" t="s">
        <v>4</v>
      </c>
      <c r="B8" s="2" t="s">
        <v>4</v>
      </c>
      <c r="C8" s="2" t="s">
        <v>8</v>
      </c>
      <c r="D8" s="3">
        <v>1361600</v>
      </c>
      <c r="H8" s="3">
        <f t="shared" si="0"/>
        <v>2402010</v>
      </c>
    </row>
    <row r="9" spans="1:11" x14ac:dyDescent="0.25">
      <c r="A9" s="2" t="s">
        <v>4</v>
      </c>
      <c r="B9" s="2" t="s">
        <v>4</v>
      </c>
      <c r="C9" s="2" t="s">
        <v>9</v>
      </c>
      <c r="D9" s="3">
        <v>510580</v>
      </c>
      <c r="H9" s="3">
        <f t="shared" si="0"/>
        <v>825967</v>
      </c>
    </row>
    <row r="10" spans="1:11" x14ac:dyDescent="0.25">
      <c r="A10" s="2" t="s">
        <v>4</v>
      </c>
      <c r="B10" s="2" t="s">
        <v>4</v>
      </c>
      <c r="C10" s="2" t="s">
        <v>10</v>
      </c>
      <c r="D10" s="3">
        <v>735500</v>
      </c>
      <c r="H10" s="3">
        <f t="shared" si="0"/>
        <v>1098581</v>
      </c>
    </row>
    <row r="11" spans="1:11" x14ac:dyDescent="0.25">
      <c r="A11" s="2" t="s">
        <v>4</v>
      </c>
      <c r="B11" s="2" t="s">
        <v>4</v>
      </c>
      <c r="C11" s="2" t="s">
        <v>11</v>
      </c>
      <c r="D11" s="3">
        <v>572120</v>
      </c>
      <c r="H11" s="3">
        <f t="shared" si="0"/>
        <v>917706</v>
      </c>
    </row>
    <row r="12" spans="1:11" x14ac:dyDescent="0.25">
      <c r="A12" s="2" t="s">
        <v>4</v>
      </c>
      <c r="B12" s="2" t="s">
        <v>4</v>
      </c>
      <c r="C12" s="2" t="s">
        <v>12</v>
      </c>
      <c r="D12" s="3">
        <v>152680</v>
      </c>
      <c r="H12" s="3">
        <f t="shared" si="0"/>
        <v>365482</v>
      </c>
    </row>
    <row r="13" spans="1:11" x14ac:dyDescent="0.25">
      <c r="D13" s="3"/>
    </row>
    <row r="14" spans="1:11" x14ac:dyDescent="0.25">
      <c r="B14" s="5" t="s">
        <v>24</v>
      </c>
      <c r="D14" s="3"/>
      <c r="H14" s="2" t="s">
        <v>21</v>
      </c>
    </row>
    <row r="15" spans="1:11" x14ac:dyDescent="0.25">
      <c r="A15" s="2" t="s">
        <v>4</v>
      </c>
      <c r="B15" s="2" t="s">
        <v>13</v>
      </c>
      <c r="C15" s="2" t="s">
        <v>5</v>
      </c>
      <c r="D15" s="3">
        <v>739420</v>
      </c>
      <c r="H15" s="3">
        <f>(D15/J5)*100</f>
        <v>7.6305328638594547</v>
      </c>
    </row>
    <row r="16" spans="1:11" x14ac:dyDescent="0.25">
      <c r="A16" s="2" t="s">
        <v>4</v>
      </c>
      <c r="B16" s="2" t="s">
        <v>13</v>
      </c>
      <c r="C16" s="2" t="s">
        <v>6</v>
      </c>
      <c r="D16" s="3">
        <v>686290</v>
      </c>
      <c r="H16" s="3">
        <f>(D16/J5)*100</f>
        <v>7.0822514932489051</v>
      </c>
    </row>
    <row r="17" spans="1:10" x14ac:dyDescent="0.25">
      <c r="A17" s="2" t="s">
        <v>4</v>
      </c>
      <c r="B17" s="2" t="s">
        <v>13</v>
      </c>
      <c r="C17" s="2" t="s">
        <v>7</v>
      </c>
      <c r="D17" s="3">
        <v>756610</v>
      </c>
      <c r="H17" s="3">
        <f>(D17/J5)*100</f>
        <v>7.807927118721028</v>
      </c>
      <c r="J17" s="2" t="s">
        <v>22</v>
      </c>
    </row>
    <row r="18" spans="1:10" x14ac:dyDescent="0.25">
      <c r="A18" s="2" t="s">
        <v>4</v>
      </c>
      <c r="B18" s="2" t="s">
        <v>13</v>
      </c>
      <c r="C18" s="2" t="s">
        <v>8</v>
      </c>
      <c r="D18" s="3">
        <v>926290</v>
      </c>
      <c r="H18" s="3">
        <f>(D18/J5)*100</f>
        <v>9.5589601126076857</v>
      </c>
      <c r="J18" s="4">
        <f>AVERAGE(H15:H18)/AVERAGE(H19:H22)</f>
        <v>0.87708497342748959</v>
      </c>
    </row>
    <row r="19" spans="1:10" x14ac:dyDescent="0.25">
      <c r="A19" s="2" t="s">
        <v>4</v>
      </c>
      <c r="B19" s="2" t="s">
        <v>13</v>
      </c>
      <c r="C19" s="2" t="s">
        <v>9</v>
      </c>
      <c r="D19" s="3">
        <v>302650</v>
      </c>
      <c r="H19" s="3">
        <f>(D19/K5)*100</f>
        <v>9.4350033793304693</v>
      </c>
    </row>
    <row r="20" spans="1:10" x14ac:dyDescent="0.25">
      <c r="A20" s="2" t="s">
        <v>4</v>
      </c>
      <c r="B20" s="2" t="s">
        <v>13</v>
      </c>
      <c r="C20" s="2" t="s">
        <v>10</v>
      </c>
      <c r="D20" s="3">
        <v>346510</v>
      </c>
      <c r="H20" s="3">
        <f>(D20/K5)*100</f>
        <v>10.802322884426898</v>
      </c>
    </row>
    <row r="21" spans="1:10" x14ac:dyDescent="0.25">
      <c r="A21" s="2" t="s">
        <v>4</v>
      </c>
      <c r="B21" s="2" t="s">
        <v>13</v>
      </c>
      <c r="C21" s="2" t="s">
        <v>11</v>
      </c>
      <c r="D21" s="3">
        <v>325990</v>
      </c>
      <c r="H21" s="3">
        <f>(D21/K5)*100</f>
        <v>10.162619367678637</v>
      </c>
    </row>
    <row r="22" spans="1:10" x14ac:dyDescent="0.25">
      <c r="A22" s="2" t="s">
        <v>4</v>
      </c>
      <c r="B22" s="2" t="s">
        <v>13</v>
      </c>
      <c r="C22" s="2" t="s">
        <v>12</v>
      </c>
      <c r="D22" s="3">
        <v>198090</v>
      </c>
      <c r="H22" s="3">
        <f>(D22/K5)*100</f>
        <v>6.1753835103636963</v>
      </c>
    </row>
    <row r="23" spans="1:10" x14ac:dyDescent="0.25">
      <c r="D23" s="3"/>
      <c r="H23" s="3"/>
    </row>
    <row r="24" spans="1:10" x14ac:dyDescent="0.25">
      <c r="B24" s="5" t="s">
        <v>25</v>
      </c>
      <c r="D24" s="3"/>
      <c r="H24" s="3" t="s">
        <v>21</v>
      </c>
    </row>
    <row r="25" spans="1:10" x14ac:dyDescent="0.25">
      <c r="A25" s="2" t="s">
        <v>4</v>
      </c>
      <c r="B25" s="2" t="s">
        <v>14</v>
      </c>
      <c r="C25" s="2" t="s">
        <v>5</v>
      </c>
      <c r="D25" s="3">
        <v>111900</v>
      </c>
      <c r="H25" s="3">
        <f>(D25/J5)*100</f>
        <v>1.1547653937760312</v>
      </c>
    </row>
    <row r="26" spans="1:10" x14ac:dyDescent="0.25">
      <c r="A26" s="2" t="s">
        <v>4</v>
      </c>
      <c r="B26" s="2" t="s">
        <v>14</v>
      </c>
      <c r="C26" s="2" t="s">
        <v>6</v>
      </c>
      <c r="D26" s="3">
        <v>132090</v>
      </c>
      <c r="H26" s="3">
        <f>(D26/J5)*100</f>
        <v>1.3631185063795885</v>
      </c>
    </row>
    <row r="27" spans="1:10" x14ac:dyDescent="0.25">
      <c r="A27" s="2" t="s">
        <v>4</v>
      </c>
      <c r="B27" s="2" t="s">
        <v>14</v>
      </c>
      <c r="C27" s="2" t="s">
        <v>7</v>
      </c>
      <c r="D27" s="3">
        <v>104260</v>
      </c>
      <c r="H27" s="3">
        <f>(D27/J5)*100</f>
        <v>1.0759235027264435</v>
      </c>
    </row>
    <row r="28" spans="1:10" x14ac:dyDescent="0.25">
      <c r="A28" s="2" t="s">
        <v>4</v>
      </c>
      <c r="B28" s="2" t="s">
        <v>14</v>
      </c>
      <c r="C28" s="2" t="s">
        <v>8</v>
      </c>
      <c r="D28" s="3">
        <v>114120</v>
      </c>
      <c r="H28" s="3">
        <f>(D28/J5)*100</f>
        <v>1.1776749485050999</v>
      </c>
      <c r="J28" s="2" t="s">
        <v>22</v>
      </c>
    </row>
    <row r="29" spans="1:10" x14ac:dyDescent="0.25">
      <c r="A29" s="2" t="s">
        <v>4</v>
      </c>
      <c r="B29" s="2" t="s">
        <v>14</v>
      </c>
      <c r="C29" s="2" t="s">
        <v>9</v>
      </c>
      <c r="D29" s="3">
        <v>12737</v>
      </c>
      <c r="H29" s="3">
        <f>(D29/K5)*100</f>
        <v>0.39707133005958095</v>
      </c>
      <c r="J29" s="1">
        <f>AVERAGE(H25:H28)/AVERAGE(H29:H32)</f>
        <v>2.4059443712130997</v>
      </c>
    </row>
    <row r="30" spans="1:10" x14ac:dyDescent="0.25">
      <c r="A30" s="2" t="s">
        <v>4</v>
      </c>
      <c r="B30" s="2" t="s">
        <v>14</v>
      </c>
      <c r="C30" s="2" t="s">
        <v>10</v>
      </c>
      <c r="D30" s="3">
        <v>16571</v>
      </c>
      <c r="H30" s="3">
        <f>(D30/K5)*100</f>
        <v>0.5165948818730719</v>
      </c>
    </row>
    <row r="31" spans="1:10" x14ac:dyDescent="0.25">
      <c r="A31" s="2" t="s">
        <v>4</v>
      </c>
      <c r="B31" s="2" t="s">
        <v>14</v>
      </c>
      <c r="C31" s="2" t="s">
        <v>11</v>
      </c>
      <c r="D31" s="3">
        <v>19596</v>
      </c>
      <c r="H31" s="3">
        <f>(D31/K5)*100</f>
        <v>0.61089815371339784</v>
      </c>
    </row>
    <row r="32" spans="1:10" x14ac:dyDescent="0.25">
      <c r="A32" s="2" t="s">
        <v>4</v>
      </c>
      <c r="B32" s="2" t="s">
        <v>14</v>
      </c>
      <c r="C32" s="2" t="s">
        <v>12</v>
      </c>
      <c r="D32" s="3">
        <v>14712</v>
      </c>
      <c r="H32" s="3">
        <f>(D32/K5)*100</f>
        <v>0.4586412348148351</v>
      </c>
    </row>
    <row r="33" spans="1:11" x14ac:dyDescent="0.25">
      <c r="D33" s="3"/>
      <c r="H33" s="3"/>
    </row>
    <row r="34" spans="1:11" x14ac:dyDescent="0.25">
      <c r="D34" s="3"/>
      <c r="H34" s="3"/>
    </row>
    <row r="35" spans="1:11" x14ac:dyDescent="0.25">
      <c r="D35" s="3"/>
      <c r="H35" s="3"/>
    </row>
    <row r="36" spans="1:11" x14ac:dyDescent="0.25">
      <c r="D36" s="3"/>
      <c r="H36" s="3"/>
    </row>
    <row r="37" spans="1:11" x14ac:dyDescent="0.25">
      <c r="D37" s="3"/>
    </row>
    <row r="38" spans="1:11" x14ac:dyDescent="0.25">
      <c r="D38" s="3"/>
      <c r="H38" s="2" t="s">
        <v>18</v>
      </c>
      <c r="J38" t="s">
        <v>23</v>
      </c>
      <c r="K38" t="s">
        <v>20</v>
      </c>
    </row>
    <row r="39" spans="1:11" x14ac:dyDescent="0.25">
      <c r="A39" s="2" t="s">
        <v>15</v>
      </c>
      <c r="B39" s="2" t="s">
        <v>15</v>
      </c>
      <c r="C39" s="2" t="s">
        <v>5</v>
      </c>
      <c r="D39" s="3">
        <v>3760800</v>
      </c>
      <c r="H39" s="3">
        <f t="shared" ref="H39:H46" si="1">D39+D49</f>
        <v>4046630</v>
      </c>
      <c r="J39" s="1">
        <f>SUM(H39:H42)</f>
        <v>14880390</v>
      </c>
      <c r="K39" s="1">
        <f>SUM(H43:H46)</f>
        <v>4842151</v>
      </c>
    </row>
    <row r="40" spans="1:11" x14ac:dyDescent="0.25">
      <c r="A40" s="2" t="s">
        <v>15</v>
      </c>
      <c r="B40" s="2" t="s">
        <v>15</v>
      </c>
      <c r="C40" s="2" t="s">
        <v>6</v>
      </c>
      <c r="D40" s="3">
        <v>2997200</v>
      </c>
      <c r="H40" s="3">
        <f t="shared" si="1"/>
        <v>3304100</v>
      </c>
    </row>
    <row r="41" spans="1:11" x14ac:dyDescent="0.25">
      <c r="A41" s="2" t="s">
        <v>15</v>
      </c>
      <c r="B41" s="2" t="s">
        <v>15</v>
      </c>
      <c r="C41" s="2" t="s">
        <v>7</v>
      </c>
      <c r="D41" s="3">
        <v>2759200</v>
      </c>
      <c r="H41" s="3">
        <f t="shared" si="1"/>
        <v>3056770</v>
      </c>
    </row>
    <row r="42" spans="1:11" x14ac:dyDescent="0.25">
      <c r="A42" s="2" t="s">
        <v>15</v>
      </c>
      <c r="B42" s="2" t="s">
        <v>15</v>
      </c>
      <c r="C42" s="2" t="s">
        <v>8</v>
      </c>
      <c r="D42" s="3">
        <v>4124000</v>
      </c>
      <c r="H42" s="3">
        <f t="shared" si="1"/>
        <v>4472890</v>
      </c>
    </row>
    <row r="43" spans="1:11" x14ac:dyDescent="0.25">
      <c r="A43" s="2" t="s">
        <v>15</v>
      </c>
      <c r="B43" s="2" t="s">
        <v>15</v>
      </c>
      <c r="C43" s="2" t="s">
        <v>9</v>
      </c>
      <c r="D43" s="3">
        <v>897320</v>
      </c>
      <c r="H43" s="3">
        <f t="shared" si="1"/>
        <v>990904</v>
      </c>
    </row>
    <row r="44" spans="1:11" x14ac:dyDescent="0.25">
      <c r="A44" s="2" t="s">
        <v>15</v>
      </c>
      <c r="B44" s="2" t="s">
        <v>15</v>
      </c>
      <c r="C44" s="2" t="s">
        <v>10</v>
      </c>
      <c r="D44" s="3">
        <v>1450900</v>
      </c>
      <c r="H44" s="3">
        <f t="shared" si="1"/>
        <v>1548825</v>
      </c>
    </row>
    <row r="45" spans="1:11" x14ac:dyDescent="0.25">
      <c r="A45" s="2" t="s">
        <v>15</v>
      </c>
      <c r="B45" s="2" t="s">
        <v>15</v>
      </c>
      <c r="C45" s="2" t="s">
        <v>11</v>
      </c>
      <c r="D45" s="3">
        <v>1247300</v>
      </c>
      <c r="H45" s="3">
        <f t="shared" si="1"/>
        <v>1321424</v>
      </c>
    </row>
    <row r="46" spans="1:11" x14ac:dyDescent="0.25">
      <c r="A46" s="2" t="s">
        <v>15</v>
      </c>
      <c r="B46" s="2" t="s">
        <v>15</v>
      </c>
      <c r="C46" s="2" t="s">
        <v>12</v>
      </c>
      <c r="D46" s="3">
        <v>908600</v>
      </c>
      <c r="H46" s="3">
        <f t="shared" si="1"/>
        <v>980998</v>
      </c>
    </row>
    <row r="47" spans="1:11" x14ac:dyDescent="0.25">
      <c r="D47" s="3"/>
    </row>
    <row r="48" spans="1:11" x14ac:dyDescent="0.25">
      <c r="B48" s="5" t="s">
        <v>26</v>
      </c>
      <c r="D48" s="3"/>
      <c r="H48" s="2" t="s">
        <v>21</v>
      </c>
    </row>
    <row r="49" spans="1:10" x14ac:dyDescent="0.25">
      <c r="A49" s="2" t="s">
        <v>15</v>
      </c>
      <c r="B49" s="2" t="s">
        <v>16</v>
      </c>
      <c r="C49" s="2" t="s">
        <v>5</v>
      </c>
      <c r="D49" s="3">
        <v>285830</v>
      </c>
      <c r="H49" s="3">
        <f>(D49/J39)*100</f>
        <v>1.9208501927704853</v>
      </c>
    </row>
    <row r="50" spans="1:10" x14ac:dyDescent="0.25">
      <c r="A50" s="2" t="s">
        <v>15</v>
      </c>
      <c r="B50" s="2" t="s">
        <v>16</v>
      </c>
      <c r="C50" s="2" t="s">
        <v>6</v>
      </c>
      <c r="D50" s="3">
        <v>306900</v>
      </c>
      <c r="H50" s="3">
        <f>(D50/J39)</f>
        <v>2.0624459439571141E-2</v>
      </c>
    </row>
    <row r="51" spans="1:10" x14ac:dyDescent="0.25">
      <c r="A51" s="2" t="s">
        <v>15</v>
      </c>
      <c r="B51" s="2" t="s">
        <v>16</v>
      </c>
      <c r="C51" s="2" t="s">
        <v>7</v>
      </c>
      <c r="D51" s="3">
        <v>297570</v>
      </c>
      <c r="H51" s="3">
        <f>(D51/J39)*100</f>
        <v>1.9997459743998647</v>
      </c>
    </row>
    <row r="52" spans="1:10" x14ac:dyDescent="0.25">
      <c r="A52" s="2" t="s">
        <v>15</v>
      </c>
      <c r="B52" s="2" t="s">
        <v>16</v>
      </c>
      <c r="C52" s="2" t="s">
        <v>8</v>
      </c>
      <c r="D52" s="3">
        <v>348890</v>
      </c>
      <c r="H52" s="3">
        <f>(D52/J39)*100</f>
        <v>2.3446294082345958</v>
      </c>
      <c r="J52" t="s">
        <v>17</v>
      </c>
    </row>
    <row r="53" spans="1:10" x14ac:dyDescent="0.25">
      <c r="A53" s="2" t="s">
        <v>15</v>
      </c>
      <c r="B53" s="2" t="s">
        <v>16</v>
      </c>
      <c r="C53" s="2" t="s">
        <v>9</v>
      </c>
      <c r="D53" s="3">
        <v>93584</v>
      </c>
      <c r="H53" s="3">
        <f>(D53/K39)</f>
        <v>1.932694787915536E-2</v>
      </c>
      <c r="J53" s="1">
        <f>AVERAGE(H49:H52)/AVERAGE(H53:H56)</f>
        <v>1.240389712339804</v>
      </c>
    </row>
    <row r="54" spans="1:10" x14ac:dyDescent="0.25">
      <c r="A54" s="2" t="s">
        <v>15</v>
      </c>
      <c r="B54" s="2" t="s">
        <v>16</v>
      </c>
      <c r="C54" s="2" t="s">
        <v>10</v>
      </c>
      <c r="D54" s="3">
        <v>97925</v>
      </c>
      <c r="H54" s="3">
        <f>(D54/K39)*100</f>
        <v>2.0223450280670718</v>
      </c>
    </row>
    <row r="55" spans="1:10" x14ac:dyDescent="0.25">
      <c r="A55" s="2" t="s">
        <v>15</v>
      </c>
      <c r="B55" s="2" t="s">
        <v>16</v>
      </c>
      <c r="C55" s="2" t="s">
        <v>11</v>
      </c>
      <c r="D55" s="3">
        <v>74124</v>
      </c>
      <c r="H55" s="3">
        <f>(D55/K39)*100</f>
        <v>1.5308072796573258</v>
      </c>
    </row>
    <row r="56" spans="1:10" x14ac:dyDescent="0.25">
      <c r="A56" s="2" t="s">
        <v>15</v>
      </c>
      <c r="B56" s="2" t="s">
        <v>16</v>
      </c>
      <c r="C56" s="2" t="s">
        <v>12</v>
      </c>
      <c r="D56" s="3">
        <v>72398</v>
      </c>
      <c r="H56" s="3">
        <f>(D56/K39)*100</f>
        <v>1.4951619641766645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C01089-044 DIA Peptide Quantifi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 Lamb</dc:creator>
  <cp:lastModifiedBy>Ian Lamb</cp:lastModifiedBy>
  <dcterms:created xsi:type="dcterms:W3CDTF">2025-01-14T20:35:46Z</dcterms:created>
  <dcterms:modified xsi:type="dcterms:W3CDTF">2025-01-14T20:49:28Z</dcterms:modified>
</cp:coreProperties>
</file>