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drive.lilly.com/personal/ian_lamb_lilly_com/Documents/Jan 2025/files- JPR submission/Revised/excel files - proteomics data/"/>
    </mc:Choice>
  </mc:AlternateContent>
  <xr:revisionPtr revIDLastSave="13" documentId="8_{4BC5BFDE-1369-46FF-A6A9-F6EC9AB8A4D6}" xr6:coauthVersionLast="47" xr6:coauthVersionMax="47" xr10:uidLastSave="{919B7677-2DF9-4AA5-840E-792D846C1382}"/>
  <bookViews>
    <workbookView xWindow="375" yWindow="1785" windowWidth="31860" windowHeight="16875" xr2:uid="{529CCFE0-9C2D-4EBB-9EDB-1CD20B895A9B}"/>
  </bookViews>
  <sheets>
    <sheet name="C01089-044 DIA Peptide Quantif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H45" i="1"/>
  <c r="H44" i="1"/>
  <c r="H43" i="1"/>
  <c r="H42" i="1"/>
  <c r="H41" i="1"/>
  <c r="H40" i="1"/>
  <c r="H39" i="1"/>
  <c r="J39" i="1" s="1"/>
  <c r="H12" i="1"/>
  <c r="H11" i="1"/>
  <c r="H10" i="1"/>
  <c r="H9" i="1"/>
  <c r="K5" i="1" s="1"/>
  <c r="H19" i="1" s="1"/>
  <c r="H8" i="1"/>
  <c r="H7" i="1"/>
  <c r="H6" i="1"/>
  <c r="H5" i="1"/>
  <c r="J5" i="1" s="1"/>
  <c r="H26" i="1" s="1"/>
  <c r="K39" i="1" l="1"/>
  <c r="H52" i="1"/>
  <c r="H51" i="1"/>
  <c r="H50" i="1"/>
  <c r="H49" i="1"/>
  <c r="H56" i="1"/>
  <c r="H55" i="1"/>
  <c r="H54" i="1"/>
  <c r="H53" i="1"/>
  <c r="H30" i="1"/>
  <c r="H20" i="1"/>
  <c r="H22" i="1"/>
  <c r="H25" i="1"/>
  <c r="H28" i="1"/>
  <c r="H31" i="1"/>
  <c r="H16" i="1"/>
  <c r="H18" i="1"/>
  <c r="H21" i="1"/>
  <c r="H27" i="1"/>
  <c r="H29" i="1"/>
  <c r="H32" i="1"/>
  <c r="H15" i="1"/>
  <c r="H17" i="1"/>
  <c r="J53" i="1" l="1"/>
  <c r="J18" i="1"/>
  <c r="J29" i="1"/>
</calcChain>
</file>

<file path=xl/sharedStrings.xml><?xml version="1.0" encoding="utf-8"?>
<sst xmlns="http://schemas.openxmlformats.org/spreadsheetml/2006/main" count="139" uniqueCount="27">
  <si>
    <t>Peptide</t>
  </si>
  <si>
    <t>Peptide Modified Sequence</t>
  </si>
  <si>
    <t>File Name</t>
  </si>
  <si>
    <t>Normalized Area</t>
  </si>
  <si>
    <t>ASSSPGHGPPSK</t>
  </si>
  <si>
    <t>ASSS[+80]PGHGPPSK</t>
  </si>
  <si>
    <t>ASSSPGHGPPS[+80]K</t>
  </si>
  <si>
    <t>GGGSQDSSAETPLAGGLPR</t>
  </si>
  <si>
    <t>GGGS[+80]QDSSAETPLAGGLPR</t>
  </si>
  <si>
    <t>fold change ag/ant</t>
  </si>
  <si>
    <t>proteoform totals</t>
  </si>
  <si>
    <t xml:space="preserve">ago grand total </t>
  </si>
  <si>
    <t>ant grand total</t>
  </si>
  <si>
    <t>% total proteoforms</t>
  </si>
  <si>
    <t>fold change ago/ant</t>
  </si>
  <si>
    <t>ago grand total</t>
  </si>
  <si>
    <t>C01089-054_Ago_1_DIA_rerun_Slot2-02_1_2074.d</t>
  </si>
  <si>
    <t>C01089-054_Ago_2_DIA_Slot2-14_1_2068.d</t>
  </si>
  <si>
    <t>C01089-054_Ago_3_DIA_Slot2-26_1_2070.d</t>
  </si>
  <si>
    <t>C01089-054_Ago_4_DIA_Slot2-38_1_2072.d</t>
  </si>
  <si>
    <t>C01089-054_Ant_1_DIA_Slot2-50_1_2067.d</t>
  </si>
  <si>
    <t>C01089-054_Ant_2_DIA_Slot2-62_1_2069.d</t>
  </si>
  <si>
    <t>C01089-054_Ant_3_DIA_Slot2-74_1_2071.d</t>
  </si>
  <si>
    <t>C01089-054_Ant_4_DIA_Slot2-86_1_2073.d</t>
  </si>
  <si>
    <t>pS438</t>
  </si>
  <si>
    <t>pS445</t>
  </si>
  <si>
    <t>pS456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</si>
</sst>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2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8E687-2DF2-40ED-ABBB-F8E87D0C042F}">
  <dimension ref="A4:K56"/>
  <sheetViews>
    <sheetView tabSelected="1" workbookViewId="0">
      <selection activeCell="H52" sqref="H52"/>
    </sheetView>
  </sheetViews>
  <sheetFormatPr defaultRowHeight="15" x14ac:dyDescent="0.25"/>
  <cols>
    <col min="1" max="1" width="39.140625" style="2" customWidth="1"/>
    <col min="2" max="2" width="38.85546875" style="2" customWidth="1"/>
    <col min="3" max="3" width="42.5703125" style="2" customWidth="1"/>
    <col min="4" max="4" width="23.7109375" style="2" customWidth="1"/>
    <col min="5" max="7" width="9.140625" style="2"/>
    <col min="8" max="8" width="37.140625" style="2" customWidth="1"/>
    <col min="10" max="10" width="26.5703125" customWidth="1"/>
    <col min="11" max="11" width="19.7109375" customWidth="1"/>
  </cols>
  <sheetData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H4" s="2" t="s">
        <v>10</v>
      </c>
      <c r="J4" t="s">
        <v>11</v>
      </c>
      <c r="K4" t="s">
        <v>12</v>
      </c>
    </row>
    <row r="5" spans="1:11" x14ac:dyDescent="0.25">
      <c r="A5" s="2" t="s">
        <v>4</v>
      </c>
      <c r="B5" s="2" t="s">
        <v>4</v>
      </c>
      <c r="C5" t="s">
        <v>16</v>
      </c>
      <c r="D5" s="1">
        <v>85955</v>
      </c>
      <c r="H5" s="3">
        <f t="shared" ref="H5:H12" si="0">D5+D15+D25</f>
        <v>286889</v>
      </c>
      <c r="J5" s="1">
        <f>SUM(H5:H8)</f>
        <v>1363342</v>
      </c>
      <c r="K5" s="1">
        <f>SUM(H9:H12)</f>
        <v>968166</v>
      </c>
    </row>
    <row r="6" spans="1:11" x14ac:dyDescent="0.25">
      <c r="A6" s="2" t="s">
        <v>4</v>
      </c>
      <c r="B6" s="2" t="s">
        <v>4</v>
      </c>
      <c r="C6" t="s">
        <v>17</v>
      </c>
      <c r="D6" s="1">
        <v>100390</v>
      </c>
      <c r="H6" s="3">
        <f t="shared" si="0"/>
        <v>382444</v>
      </c>
    </row>
    <row r="7" spans="1:11" x14ac:dyDescent="0.25">
      <c r="A7" s="2" t="s">
        <v>4</v>
      </c>
      <c r="B7" s="2" t="s">
        <v>4</v>
      </c>
      <c r="C7" t="s">
        <v>18</v>
      </c>
      <c r="D7" s="1">
        <v>95537</v>
      </c>
      <c r="H7" s="3">
        <f t="shared" si="0"/>
        <v>351281</v>
      </c>
    </row>
    <row r="8" spans="1:11" x14ac:dyDescent="0.25">
      <c r="A8" s="2" t="s">
        <v>4</v>
      </c>
      <c r="B8" s="2" t="s">
        <v>4</v>
      </c>
      <c r="C8" t="s">
        <v>19</v>
      </c>
      <c r="D8" s="1">
        <v>96664</v>
      </c>
      <c r="H8" s="3">
        <f t="shared" si="0"/>
        <v>342728</v>
      </c>
    </row>
    <row r="9" spans="1:11" x14ac:dyDescent="0.25">
      <c r="A9" s="2" t="s">
        <v>4</v>
      </c>
      <c r="B9" s="2" t="s">
        <v>4</v>
      </c>
      <c r="C9" t="s">
        <v>20</v>
      </c>
      <c r="D9" s="1">
        <v>76741</v>
      </c>
      <c r="H9" s="3">
        <f t="shared" si="0"/>
        <v>276462</v>
      </c>
    </row>
    <row r="10" spans="1:11" x14ac:dyDescent="0.25">
      <c r="A10" s="2" t="s">
        <v>4</v>
      </c>
      <c r="B10" s="2" t="s">
        <v>4</v>
      </c>
      <c r="C10" t="s">
        <v>21</v>
      </c>
      <c r="D10" s="1">
        <v>64308</v>
      </c>
      <c r="H10" s="3">
        <f t="shared" si="0"/>
        <v>236313</v>
      </c>
    </row>
    <row r="11" spans="1:11" x14ac:dyDescent="0.25">
      <c r="A11" s="2" t="s">
        <v>4</v>
      </c>
      <c r="B11" s="2" t="s">
        <v>4</v>
      </c>
      <c r="C11" t="s">
        <v>22</v>
      </c>
      <c r="D11" s="1">
        <v>63956</v>
      </c>
      <c r="H11" s="3">
        <f t="shared" si="0"/>
        <v>236035</v>
      </c>
    </row>
    <row r="12" spans="1:11" x14ac:dyDescent="0.25">
      <c r="A12" s="2" t="s">
        <v>4</v>
      </c>
      <c r="B12" s="2" t="s">
        <v>4</v>
      </c>
      <c r="C12" t="s">
        <v>23</v>
      </c>
      <c r="D12" s="1">
        <v>59603</v>
      </c>
      <c r="H12" s="3">
        <f t="shared" si="0"/>
        <v>219356</v>
      </c>
    </row>
    <row r="13" spans="1:11" x14ac:dyDescent="0.25">
      <c r="D13" s="3"/>
    </row>
    <row r="14" spans="1:11" x14ac:dyDescent="0.25">
      <c r="C14" s="5" t="s">
        <v>24</v>
      </c>
      <c r="D14" s="3"/>
      <c r="H14" s="2" t="s">
        <v>13</v>
      </c>
    </row>
    <row r="15" spans="1:11" x14ac:dyDescent="0.25">
      <c r="A15" s="2" t="s">
        <v>4</v>
      </c>
      <c r="B15" s="2" t="s">
        <v>5</v>
      </c>
      <c r="C15" t="s">
        <v>16</v>
      </c>
      <c r="D15" s="1">
        <v>147960</v>
      </c>
      <c r="H15" s="3">
        <f>(D15/J5)*100</f>
        <v>10.852742745400642</v>
      </c>
    </row>
    <row r="16" spans="1:11" x14ac:dyDescent="0.25">
      <c r="A16" s="2" t="s">
        <v>4</v>
      </c>
      <c r="B16" s="2" t="s">
        <v>5</v>
      </c>
      <c r="C16" t="s">
        <v>17</v>
      </c>
      <c r="D16" s="1">
        <v>204790</v>
      </c>
      <c r="H16" s="3">
        <f>(D16/J5)*100</f>
        <v>15.021175904505252</v>
      </c>
    </row>
    <row r="17" spans="1:10" x14ac:dyDescent="0.25">
      <c r="A17" s="2" t="s">
        <v>4</v>
      </c>
      <c r="B17" s="2" t="s">
        <v>5</v>
      </c>
      <c r="C17" t="s">
        <v>18</v>
      </c>
      <c r="D17" s="1">
        <v>188950</v>
      </c>
      <c r="H17" s="3">
        <f>(D17/J5)*100</f>
        <v>13.859325099644842</v>
      </c>
      <c r="J17" s="2" t="s">
        <v>14</v>
      </c>
    </row>
    <row r="18" spans="1:10" x14ac:dyDescent="0.25">
      <c r="A18" s="2" t="s">
        <v>4</v>
      </c>
      <c r="B18" s="2" t="s">
        <v>5</v>
      </c>
      <c r="C18" t="s">
        <v>19</v>
      </c>
      <c r="D18" s="1">
        <v>167410</v>
      </c>
      <c r="H18" s="3">
        <f>(D18/J5)*100</f>
        <v>12.279384043035423</v>
      </c>
      <c r="J18" s="4">
        <f>AVERAGE(H15:H18)/AVERAGE(H19:H22)</f>
        <v>0.80487265722747503</v>
      </c>
    </row>
    <row r="19" spans="1:10" x14ac:dyDescent="0.25">
      <c r="A19" s="2" t="s">
        <v>4</v>
      </c>
      <c r="B19" s="2" t="s">
        <v>5</v>
      </c>
      <c r="C19" t="s">
        <v>20</v>
      </c>
      <c r="D19" s="1">
        <v>183930</v>
      </c>
      <c r="H19" s="3">
        <f>(D19/K5)*100</f>
        <v>18.997775174918353</v>
      </c>
    </row>
    <row r="20" spans="1:10" x14ac:dyDescent="0.25">
      <c r="A20" s="2" t="s">
        <v>4</v>
      </c>
      <c r="B20" s="2" t="s">
        <v>5</v>
      </c>
      <c r="C20" t="s">
        <v>21</v>
      </c>
      <c r="D20" s="1">
        <v>146780</v>
      </c>
      <c r="H20" s="3">
        <f>(D20/K5)*100</f>
        <v>15.160623281544694</v>
      </c>
    </row>
    <row r="21" spans="1:10" x14ac:dyDescent="0.25">
      <c r="A21" s="2" t="s">
        <v>4</v>
      </c>
      <c r="B21" s="2" t="s">
        <v>5</v>
      </c>
      <c r="C21" t="s">
        <v>22</v>
      </c>
      <c r="D21" s="1">
        <v>148170</v>
      </c>
      <c r="H21" s="3">
        <f>(D21/K5)*100</f>
        <v>15.304193702319644</v>
      </c>
    </row>
    <row r="22" spans="1:10" x14ac:dyDescent="0.25">
      <c r="A22" s="2" t="s">
        <v>4</v>
      </c>
      <c r="B22" s="2" t="s">
        <v>5</v>
      </c>
      <c r="C22" t="s">
        <v>23</v>
      </c>
      <c r="D22" s="1">
        <v>146770</v>
      </c>
      <c r="H22" s="3">
        <f>(D22/K5)*100</f>
        <v>15.159590400819695</v>
      </c>
    </row>
    <row r="23" spans="1:10" x14ac:dyDescent="0.25">
      <c r="D23" s="3"/>
      <c r="H23" s="3"/>
    </row>
    <row r="24" spans="1:10" x14ac:dyDescent="0.25">
      <c r="C24" s="5" t="s">
        <v>25</v>
      </c>
      <c r="D24" s="3"/>
      <c r="H24" s="3" t="s">
        <v>13</v>
      </c>
    </row>
    <row r="25" spans="1:10" x14ac:dyDescent="0.25">
      <c r="A25" s="2" t="s">
        <v>4</v>
      </c>
      <c r="B25" s="2" t="s">
        <v>6</v>
      </c>
      <c r="C25" t="s">
        <v>16</v>
      </c>
      <c r="D25" s="1">
        <v>52974</v>
      </c>
      <c r="H25" s="3">
        <f>(D25/J5)*100</f>
        <v>3.8855987712547551</v>
      </c>
    </row>
    <row r="26" spans="1:10" x14ac:dyDescent="0.25">
      <c r="A26" s="2" t="s">
        <v>4</v>
      </c>
      <c r="B26" s="2" t="s">
        <v>6</v>
      </c>
      <c r="C26" t="s">
        <v>17</v>
      </c>
      <c r="D26" s="1">
        <v>77264</v>
      </c>
      <c r="H26" s="3">
        <f>(D26/J5)*100</f>
        <v>5.6672500370413292</v>
      </c>
    </row>
    <row r="27" spans="1:10" x14ac:dyDescent="0.25">
      <c r="A27" s="2" t="s">
        <v>4</v>
      </c>
      <c r="B27" s="2" t="s">
        <v>6</v>
      </c>
      <c r="C27" t="s">
        <v>18</v>
      </c>
      <c r="D27" s="1">
        <v>66794</v>
      </c>
      <c r="H27" s="3">
        <f>(D27/J5)*100</f>
        <v>4.8992842588286729</v>
      </c>
    </row>
    <row r="28" spans="1:10" x14ac:dyDescent="0.25">
      <c r="A28" s="2" t="s">
        <v>4</v>
      </c>
      <c r="B28" s="2" t="s">
        <v>6</v>
      </c>
      <c r="C28" t="s">
        <v>19</v>
      </c>
      <c r="D28" s="1">
        <v>78654</v>
      </c>
      <c r="H28" s="3">
        <f>(D28/J5)*100</f>
        <v>5.769205379134509</v>
      </c>
      <c r="J28" s="2" t="s">
        <v>14</v>
      </c>
    </row>
    <row r="29" spans="1:10" x14ac:dyDescent="0.25">
      <c r="A29" s="2" t="s">
        <v>4</v>
      </c>
      <c r="B29" s="2" t="s">
        <v>6</v>
      </c>
      <c r="C29" t="s">
        <v>20</v>
      </c>
      <c r="D29" s="1">
        <v>15791</v>
      </c>
      <c r="H29" s="3">
        <f>(D29/K5)*100</f>
        <v>1.631021952846929</v>
      </c>
      <c r="J29" s="1">
        <f>AVERAGE(H25:H28)/AVERAGE(H29:H32)</f>
        <v>2.5129142524722807</v>
      </c>
    </row>
    <row r="30" spans="1:10" x14ac:dyDescent="0.25">
      <c r="A30" s="2" t="s">
        <v>4</v>
      </c>
      <c r="B30" s="2" t="s">
        <v>6</v>
      </c>
      <c r="C30" t="s">
        <v>21</v>
      </c>
      <c r="D30" s="1">
        <v>25225</v>
      </c>
      <c r="H30" s="3">
        <f>(D30/K5)*100</f>
        <v>2.605441628811588</v>
      </c>
    </row>
    <row r="31" spans="1:10" x14ac:dyDescent="0.25">
      <c r="A31" s="2" t="s">
        <v>4</v>
      </c>
      <c r="B31" s="2" t="s">
        <v>6</v>
      </c>
      <c r="C31" t="s">
        <v>22</v>
      </c>
      <c r="D31" s="1">
        <v>23909</v>
      </c>
      <c r="H31" s="3">
        <f>(D31/K5)*100</f>
        <v>2.4695145254016357</v>
      </c>
    </row>
    <row r="32" spans="1:10" x14ac:dyDescent="0.25">
      <c r="A32" s="2" t="s">
        <v>4</v>
      </c>
      <c r="B32" s="2" t="s">
        <v>6</v>
      </c>
      <c r="C32" t="s">
        <v>23</v>
      </c>
      <c r="D32" s="1">
        <v>12983</v>
      </c>
      <c r="H32" s="3">
        <f>(D32/K5)*100</f>
        <v>1.3409890452670306</v>
      </c>
    </row>
    <row r="33" spans="1:11" x14ac:dyDescent="0.25">
      <c r="D33" s="3"/>
      <c r="H33" s="3"/>
    </row>
    <row r="34" spans="1:11" x14ac:dyDescent="0.25">
      <c r="D34" s="3"/>
      <c r="H34" s="3"/>
    </row>
    <row r="35" spans="1:11" x14ac:dyDescent="0.25">
      <c r="D35" s="3"/>
      <c r="H35" s="3"/>
    </row>
    <row r="36" spans="1:11" x14ac:dyDescent="0.25">
      <c r="D36" s="3"/>
      <c r="H36" s="3"/>
    </row>
    <row r="37" spans="1:11" x14ac:dyDescent="0.25">
      <c r="D37" s="3"/>
    </row>
    <row r="38" spans="1:11" x14ac:dyDescent="0.25">
      <c r="D38" s="3"/>
      <c r="H38" s="2" t="s">
        <v>10</v>
      </c>
      <c r="J38" t="s">
        <v>15</v>
      </c>
      <c r="K38" t="s">
        <v>12</v>
      </c>
    </row>
    <row r="39" spans="1:11" x14ac:dyDescent="0.25">
      <c r="A39" s="2" t="s">
        <v>7</v>
      </c>
      <c r="B39" s="2" t="s">
        <v>7</v>
      </c>
      <c r="C39" t="s">
        <v>16</v>
      </c>
      <c r="D39" s="1">
        <v>3253300</v>
      </c>
      <c r="H39" s="3">
        <f t="shared" ref="H39:H46" si="1">D39+D49</f>
        <v>3589110</v>
      </c>
      <c r="J39" s="1">
        <f>SUM(H39:H42)</f>
        <v>17041490</v>
      </c>
      <c r="K39" s="1">
        <f>SUM(H43:H46)</f>
        <v>9091430</v>
      </c>
    </row>
    <row r="40" spans="1:11" x14ac:dyDescent="0.25">
      <c r="A40" s="2" t="s">
        <v>7</v>
      </c>
      <c r="B40" s="2" t="s">
        <v>7</v>
      </c>
      <c r="C40" t="s">
        <v>17</v>
      </c>
      <c r="D40" s="1">
        <v>3789700</v>
      </c>
      <c r="H40" s="3">
        <f t="shared" si="1"/>
        <v>4083900</v>
      </c>
    </row>
    <row r="41" spans="1:11" x14ac:dyDescent="0.25">
      <c r="A41" s="2" t="s">
        <v>7</v>
      </c>
      <c r="B41" s="2" t="s">
        <v>7</v>
      </c>
      <c r="C41" t="s">
        <v>18</v>
      </c>
      <c r="D41" s="1">
        <v>4381500</v>
      </c>
      <c r="H41" s="3">
        <f t="shared" si="1"/>
        <v>4688640</v>
      </c>
    </row>
    <row r="42" spans="1:11" x14ac:dyDescent="0.25">
      <c r="A42" s="2" t="s">
        <v>7</v>
      </c>
      <c r="B42" s="2" t="s">
        <v>7</v>
      </c>
      <c r="C42" t="s">
        <v>19</v>
      </c>
      <c r="D42" s="1">
        <v>4350100</v>
      </c>
      <c r="H42" s="3">
        <f t="shared" si="1"/>
        <v>4679840</v>
      </c>
    </row>
    <row r="43" spans="1:11" x14ac:dyDescent="0.25">
      <c r="A43" s="2" t="s">
        <v>7</v>
      </c>
      <c r="B43" s="2" t="s">
        <v>7</v>
      </c>
      <c r="C43" t="s">
        <v>20</v>
      </c>
      <c r="D43" s="1">
        <v>2493100</v>
      </c>
      <c r="H43" s="3">
        <f t="shared" si="1"/>
        <v>2686020</v>
      </c>
    </row>
    <row r="44" spans="1:11" x14ac:dyDescent="0.25">
      <c r="A44" s="2" t="s">
        <v>7</v>
      </c>
      <c r="B44" s="2" t="s">
        <v>7</v>
      </c>
      <c r="C44" t="s">
        <v>21</v>
      </c>
      <c r="D44" s="1">
        <v>1812900</v>
      </c>
      <c r="H44" s="3">
        <f t="shared" si="1"/>
        <v>1958930</v>
      </c>
    </row>
    <row r="45" spans="1:11" x14ac:dyDescent="0.25">
      <c r="A45" s="2" t="s">
        <v>7</v>
      </c>
      <c r="B45" s="2" t="s">
        <v>7</v>
      </c>
      <c r="C45" t="s">
        <v>22</v>
      </c>
      <c r="D45" s="1">
        <v>2104800</v>
      </c>
      <c r="H45" s="3">
        <f t="shared" si="1"/>
        <v>2302590</v>
      </c>
    </row>
    <row r="46" spans="1:11" x14ac:dyDescent="0.25">
      <c r="A46" s="2" t="s">
        <v>7</v>
      </c>
      <c r="B46" s="2" t="s">
        <v>7</v>
      </c>
      <c r="C46" t="s">
        <v>23</v>
      </c>
      <c r="D46" s="1">
        <v>2009800</v>
      </c>
      <c r="H46" s="3">
        <f t="shared" si="1"/>
        <v>2143890</v>
      </c>
    </row>
    <row r="47" spans="1:11" x14ac:dyDescent="0.25">
      <c r="D47" s="3"/>
    </row>
    <row r="48" spans="1:11" x14ac:dyDescent="0.25">
      <c r="C48" s="5" t="s">
        <v>26</v>
      </c>
      <c r="D48" s="3"/>
      <c r="H48" s="2" t="s">
        <v>13</v>
      </c>
    </row>
    <row r="49" spans="1:10" x14ac:dyDescent="0.25">
      <c r="A49" s="2" t="s">
        <v>7</v>
      </c>
      <c r="B49" s="2" t="s">
        <v>8</v>
      </c>
      <c r="C49" t="s">
        <v>16</v>
      </c>
      <c r="D49" s="1">
        <v>335810</v>
      </c>
      <c r="H49" s="3">
        <f>(D49/J39)*100</f>
        <v>1.9705436555136906</v>
      </c>
    </row>
    <row r="50" spans="1:10" x14ac:dyDescent="0.25">
      <c r="A50" s="2" t="s">
        <v>7</v>
      </c>
      <c r="B50" s="2" t="s">
        <v>8</v>
      </c>
      <c r="C50" t="s">
        <v>17</v>
      </c>
      <c r="D50" s="1">
        <v>294200</v>
      </c>
      <c r="H50" s="3">
        <f>(D50/J39)</f>
        <v>1.726374865108626E-2</v>
      </c>
    </row>
    <row r="51" spans="1:10" x14ac:dyDescent="0.25">
      <c r="A51" s="2" t="s">
        <v>7</v>
      </c>
      <c r="B51" s="2" t="s">
        <v>8</v>
      </c>
      <c r="C51" t="s">
        <v>18</v>
      </c>
      <c r="D51" s="1">
        <v>307140</v>
      </c>
      <c r="H51" s="3">
        <f>(D51/J39)*100</f>
        <v>1.8023071926222414</v>
      </c>
    </row>
    <row r="52" spans="1:10" x14ac:dyDescent="0.25">
      <c r="A52" s="2" t="s">
        <v>7</v>
      </c>
      <c r="B52" s="2" t="s">
        <v>8</v>
      </c>
      <c r="C52" t="s">
        <v>19</v>
      </c>
      <c r="D52" s="1">
        <v>329740</v>
      </c>
      <c r="H52" s="3">
        <f>(D52/J39)*100</f>
        <v>1.9349247043539033</v>
      </c>
      <c r="J52" t="s">
        <v>9</v>
      </c>
    </row>
    <row r="53" spans="1:10" x14ac:dyDescent="0.25">
      <c r="A53" s="2" t="s">
        <v>7</v>
      </c>
      <c r="B53" s="2" t="s">
        <v>8</v>
      </c>
      <c r="C53" t="s">
        <v>20</v>
      </c>
      <c r="D53" s="1">
        <v>192920</v>
      </c>
      <c r="H53" s="3">
        <f>(D53/K39)</f>
        <v>2.1219984094911361E-2</v>
      </c>
      <c r="J53" s="1">
        <f>AVERAGE(H49:H52)/AVERAGE(H53:H56)</f>
        <v>1.0847132550565191</v>
      </c>
    </row>
    <row r="54" spans="1:10" x14ac:dyDescent="0.25">
      <c r="A54" s="2" t="s">
        <v>7</v>
      </c>
      <c r="B54" s="2" t="s">
        <v>8</v>
      </c>
      <c r="C54" t="s">
        <v>21</v>
      </c>
      <c r="D54" s="1">
        <v>146030</v>
      </c>
      <c r="H54" s="3">
        <f>(D54/K39)*100</f>
        <v>1.6062379625647449</v>
      </c>
    </row>
    <row r="55" spans="1:10" x14ac:dyDescent="0.25">
      <c r="A55" s="2" t="s">
        <v>7</v>
      </c>
      <c r="B55" s="2" t="s">
        <v>8</v>
      </c>
      <c r="C55" t="s">
        <v>22</v>
      </c>
      <c r="D55" s="1">
        <v>197790</v>
      </c>
      <c r="H55" s="3">
        <f>(D55/K39)*100</f>
        <v>2.175565340106012</v>
      </c>
    </row>
    <row r="56" spans="1:10" x14ac:dyDescent="0.25">
      <c r="A56" s="2" t="s">
        <v>7</v>
      </c>
      <c r="B56" s="2" t="s">
        <v>8</v>
      </c>
      <c r="C56" t="s">
        <v>23</v>
      </c>
      <c r="D56" s="1">
        <v>134090</v>
      </c>
      <c r="H56" s="3">
        <f>(D56/K39)*100</f>
        <v>1.4749054879155425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C01089-044 DIA Peptide Quantifi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Lamb</dc:creator>
  <cp:lastModifiedBy>Ian Lamb</cp:lastModifiedBy>
  <dcterms:created xsi:type="dcterms:W3CDTF">2025-01-14T20:35:46Z</dcterms:created>
  <dcterms:modified xsi:type="dcterms:W3CDTF">2025-01-14T20:50:54Z</dcterms:modified>
</cp:coreProperties>
</file>