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drive.lilly.com/personal/ian_lamb_lilly_com/Documents/Aug 2024/final skyline extracted data for figs 8-16-24/3StoA GLP1R TEV mutant/"/>
    </mc:Choice>
  </mc:AlternateContent>
  <xr:revisionPtr revIDLastSave="4" documentId="13_ncr:1_{9C4BBC24-7064-4851-89F4-EA06909F0E72}" xr6:coauthVersionLast="47" xr6:coauthVersionMax="47" xr10:uidLastSave="{76481BC4-96A6-4E32-8220-ED88EB619D7B}"/>
  <bookViews>
    <workbookView xWindow="2880" yWindow="2340" windowWidth="20250" windowHeight="16725" xr2:uid="{2CA653EB-C8FA-4D4D-B6A4-7A1FBD3FF2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4" i="1" l="1"/>
  <c r="S23" i="1"/>
  <c r="S22" i="1"/>
  <c r="S21" i="1"/>
  <c r="S27" i="1" s="1"/>
  <c r="S20" i="1"/>
  <c r="S19" i="1"/>
  <c r="S18" i="1"/>
  <c r="S17" i="1"/>
  <c r="S26" i="1" s="1"/>
  <c r="C15" i="1" l="1"/>
  <c r="M24" i="1" s="1"/>
  <c r="C14" i="1"/>
  <c r="C13" i="1"/>
  <c r="C12" i="1"/>
  <c r="K21" i="1" s="1"/>
  <c r="C11" i="1"/>
  <c r="C10" i="1"/>
  <c r="C9" i="1"/>
  <c r="C8" i="1"/>
  <c r="O17" i="1" l="1"/>
  <c r="K17" i="1"/>
  <c r="F22" i="1"/>
  <c r="K22" i="1"/>
  <c r="P18" i="1"/>
  <c r="K18" i="1"/>
  <c r="M20" i="1"/>
  <c r="K20" i="1"/>
  <c r="L23" i="1"/>
  <c r="K23" i="1"/>
  <c r="G19" i="1"/>
  <c r="K19" i="1"/>
  <c r="M17" i="1"/>
  <c r="H19" i="1"/>
  <c r="O20" i="1"/>
  <c r="P20" i="1"/>
  <c r="H22" i="1"/>
  <c r="G22" i="1"/>
  <c r="J22" i="1"/>
  <c r="Q17" i="1"/>
  <c r="M23" i="1"/>
  <c r="F17" i="1"/>
  <c r="O23" i="1"/>
  <c r="H17" i="1"/>
  <c r="P23" i="1"/>
  <c r="D17" i="1"/>
  <c r="G17" i="1"/>
  <c r="J17" i="1"/>
  <c r="Q23" i="1"/>
  <c r="D24" i="1"/>
  <c r="P17" i="1"/>
  <c r="L17" i="1"/>
  <c r="F24" i="1"/>
  <c r="L19" i="1"/>
  <c r="G18" i="1"/>
  <c r="J19" i="1"/>
  <c r="M19" i="1"/>
  <c r="L22" i="1"/>
  <c r="O19" i="1"/>
  <c r="H21" i="1"/>
  <c r="G24" i="1"/>
  <c r="J21" i="1"/>
  <c r="H24" i="1"/>
  <c r="L18" i="1"/>
  <c r="J24" i="1"/>
  <c r="F20" i="1"/>
  <c r="L21" i="1"/>
  <c r="K24" i="1"/>
  <c r="O18" i="1"/>
  <c r="G20" i="1"/>
  <c r="M21" i="1"/>
  <c r="L24" i="1"/>
  <c r="H20" i="1"/>
  <c r="O21" i="1"/>
  <c r="G23" i="1"/>
  <c r="Q18" i="1"/>
  <c r="P21" i="1"/>
  <c r="H23" i="1"/>
  <c r="O24" i="1"/>
  <c r="D19" i="1"/>
  <c r="Q21" i="1"/>
  <c r="J23" i="1"/>
  <c r="P24" i="1"/>
  <c r="F18" i="1"/>
  <c r="D21" i="1"/>
  <c r="Q19" i="1"/>
  <c r="Q24" i="1"/>
  <c r="D18" i="1"/>
  <c r="Q20" i="1"/>
  <c r="F21" i="1"/>
  <c r="F27" i="1" s="1"/>
  <c r="H18" i="1"/>
  <c r="G21" i="1"/>
  <c r="M22" i="1"/>
  <c r="J18" i="1"/>
  <c r="P19" i="1"/>
  <c r="O22" i="1"/>
  <c r="P22" i="1"/>
  <c r="D20" i="1"/>
  <c r="Q22" i="1"/>
  <c r="M18" i="1"/>
  <c r="D23" i="1"/>
  <c r="F23" i="1"/>
  <c r="J20" i="1"/>
  <c r="F19" i="1"/>
  <c r="L20" i="1"/>
  <c r="D22" i="1"/>
  <c r="P26" i="1" l="1"/>
  <c r="H26" i="1"/>
  <c r="J27" i="1"/>
  <c r="G27" i="1"/>
  <c r="P27" i="1"/>
  <c r="K26" i="1"/>
  <c r="Q26" i="1"/>
  <c r="D26" i="1"/>
  <c r="K27" i="1"/>
  <c r="G26" i="1"/>
  <c r="O26" i="1"/>
  <c r="O27" i="1"/>
  <c r="H27" i="1"/>
  <c r="D27" i="1"/>
  <c r="L27" i="1"/>
  <c r="F26" i="1"/>
  <c r="Q27" i="1"/>
  <c r="L26" i="1"/>
  <c r="M27" i="1"/>
  <c r="M26" i="1"/>
  <c r="J26" i="1"/>
</calcChain>
</file>

<file path=xl/sharedStrings.xml><?xml version="1.0" encoding="utf-8"?>
<sst xmlns="http://schemas.openxmlformats.org/spreadsheetml/2006/main" count="71" uniqueCount="41">
  <si>
    <t>Phosphorylation</t>
  </si>
  <si>
    <t>Sample ID</t>
  </si>
  <si>
    <t>Total AUC</t>
  </si>
  <si>
    <t>0P</t>
  </si>
  <si>
    <t>1P</t>
  </si>
  <si>
    <t>2P</t>
  </si>
  <si>
    <t>3P</t>
  </si>
  <si>
    <t>Form</t>
  </si>
  <si>
    <t>Unmodified</t>
  </si>
  <si>
    <t>1A</t>
  </si>
  <si>
    <t xml:space="preserve">1B </t>
  </si>
  <si>
    <t xml:space="preserve">1C </t>
  </si>
  <si>
    <t>2A</t>
  </si>
  <si>
    <t xml:space="preserve">2B </t>
  </si>
  <si>
    <t>2C</t>
  </si>
  <si>
    <t>2D</t>
  </si>
  <si>
    <t>3A</t>
  </si>
  <si>
    <t>3B</t>
  </si>
  <si>
    <t>3C</t>
  </si>
  <si>
    <t>m/z</t>
  </si>
  <si>
    <t>GLP1-1</t>
  </si>
  <si>
    <t>GLP1-2</t>
  </si>
  <si>
    <t>GLP1-3</t>
  </si>
  <si>
    <t>GLP1-4</t>
  </si>
  <si>
    <t>DMSO-1</t>
  </si>
  <si>
    <t>DMSO-2</t>
  </si>
  <si>
    <t>DMSO-3</t>
  </si>
  <si>
    <t>DMSO-4</t>
  </si>
  <si>
    <t>% GLP1R</t>
  </si>
  <si>
    <t>Avg</t>
  </si>
  <si>
    <t>GLP-1</t>
  </si>
  <si>
    <t>DMSO</t>
  </si>
  <si>
    <t>1141.0038++++</t>
  </si>
  <si>
    <t>913.0045, +5</t>
  </si>
  <si>
    <t>1160.9953++++</t>
  </si>
  <si>
    <t>N/a</t>
  </si>
  <si>
    <t>1180.9869++++</t>
  </si>
  <si>
    <t>1200.9785++++</t>
  </si>
  <si>
    <t>4P</t>
  </si>
  <si>
    <t>AUC (y3-y11)</t>
  </si>
  <si>
    <t>RT (min)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</si>
</sst>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" xfId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1" fontId="2" fillId="0" borderId="0" xfId="0" applyNumberFormat="1" applyFont="1" applyAlignment="1">
      <alignment horizontal="center" vertical="center"/>
    </xf>
    <xf numFmtId="11" fontId="0" fillId="0" borderId="0" xfId="0" applyNumberFormat="1" applyAlignment="1">
      <alignment vertical="center" wrapText="1"/>
    </xf>
    <xf numFmtId="11" fontId="0" fillId="0" borderId="0" xfId="0" applyNumberFormat="1" applyAlignment="1">
      <alignment horizontal="center" vertical="center" wrapText="1"/>
    </xf>
    <xf numFmtId="1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2A4FA-DC07-48E1-903F-1B1719872573}">
  <dimension ref="A1:S27"/>
  <sheetViews>
    <sheetView tabSelected="1" workbookViewId="0">
      <selection activeCell="F38" sqref="F38"/>
    </sheetView>
  </sheetViews>
  <sheetFormatPr defaultRowHeight="15" x14ac:dyDescent="0.25"/>
  <cols>
    <col min="1" max="1" width="24.28515625" style="1" customWidth="1"/>
    <col min="2" max="2" width="24.28515625" style="2" customWidth="1"/>
    <col min="3" max="3" width="24.28515625" style="1" customWidth="1"/>
    <col min="4" max="4" width="24.85546875" style="1" customWidth="1"/>
    <col min="5" max="5" width="9.140625" style="1"/>
    <col min="6" max="8" width="23.42578125" style="1" customWidth="1"/>
    <col min="9" max="9" width="9.140625" style="1"/>
    <col min="10" max="10" width="23.42578125" style="1" customWidth="1"/>
    <col min="11" max="14" width="33.85546875" style="1" customWidth="1"/>
    <col min="15" max="17" width="23.42578125" style="1" customWidth="1"/>
    <col min="19" max="19" width="23.42578125" style="1" customWidth="1"/>
  </cols>
  <sheetData>
    <row r="1" spans="1:19" ht="15.75" thickBot="1" x14ac:dyDescent="0.3">
      <c r="C1" s="2" t="s">
        <v>39</v>
      </c>
    </row>
    <row r="2" spans="1:19" ht="15.75" thickBot="1" x14ac:dyDescent="0.3">
      <c r="A2" s="2" t="s">
        <v>0</v>
      </c>
      <c r="B2" s="2" t="s">
        <v>1</v>
      </c>
      <c r="C2" s="2" t="s">
        <v>2</v>
      </c>
      <c r="D2" s="3" t="s">
        <v>3</v>
      </c>
      <c r="F2" s="17" t="s">
        <v>4</v>
      </c>
      <c r="G2" s="18"/>
      <c r="H2" s="18"/>
      <c r="J2" s="17" t="s">
        <v>5</v>
      </c>
      <c r="K2" s="19"/>
      <c r="O2" s="17" t="s">
        <v>6</v>
      </c>
      <c r="P2" s="19"/>
      <c r="Q2" s="4" t="s">
        <v>6</v>
      </c>
      <c r="S2" s="4" t="s">
        <v>38</v>
      </c>
    </row>
    <row r="3" spans="1:19" ht="15.75" thickBot="1" x14ac:dyDescent="0.3">
      <c r="A3" s="2" t="s">
        <v>7</v>
      </c>
      <c r="C3" s="2"/>
      <c r="D3" s="5" t="s">
        <v>8</v>
      </c>
      <c r="F3" s="3" t="s">
        <v>9</v>
      </c>
      <c r="G3" s="6" t="s">
        <v>10</v>
      </c>
      <c r="H3" s="6" t="s">
        <v>11</v>
      </c>
      <c r="J3" s="3" t="s">
        <v>12</v>
      </c>
      <c r="K3" s="6" t="s">
        <v>13</v>
      </c>
      <c r="L3" s="6" t="s">
        <v>14</v>
      </c>
      <c r="M3" s="6" t="s">
        <v>15</v>
      </c>
      <c r="N3" s="6"/>
      <c r="O3" s="3" t="s">
        <v>16</v>
      </c>
      <c r="P3" s="3" t="s">
        <v>17</v>
      </c>
      <c r="Q3" s="3" t="s">
        <v>18</v>
      </c>
      <c r="S3" s="3" t="s">
        <v>38</v>
      </c>
    </row>
    <row r="4" spans="1:19" x14ac:dyDescent="0.25">
      <c r="A4" s="2" t="s">
        <v>40</v>
      </c>
      <c r="C4" s="2"/>
      <c r="D4" s="7">
        <v>17.399999999999999</v>
      </c>
      <c r="F4" s="7">
        <v>16.7</v>
      </c>
      <c r="G4" s="7">
        <v>17.3</v>
      </c>
      <c r="H4" s="7">
        <v>18.100000000000001</v>
      </c>
      <c r="J4" s="7">
        <v>16.899999999999999</v>
      </c>
      <c r="K4" s="7">
        <v>17.3</v>
      </c>
      <c r="L4" s="7">
        <v>18.399999999999999</v>
      </c>
      <c r="M4" s="7">
        <v>19.3</v>
      </c>
      <c r="N4" s="7"/>
      <c r="O4" s="7">
        <v>17.899999999999999</v>
      </c>
      <c r="P4" s="7">
        <v>18.3</v>
      </c>
      <c r="Q4" s="7">
        <v>18.7</v>
      </c>
      <c r="S4" s="7">
        <v>17.399999999999999</v>
      </c>
    </row>
    <row r="5" spans="1:19" x14ac:dyDescent="0.25">
      <c r="A5" s="2" t="s">
        <v>19</v>
      </c>
      <c r="C5" s="2"/>
      <c r="D5" s="8" t="s">
        <v>32</v>
      </c>
      <c r="F5" s="9" t="s">
        <v>34</v>
      </c>
      <c r="G5" s="9" t="s">
        <v>34</v>
      </c>
      <c r="H5" s="9" t="s">
        <v>34</v>
      </c>
      <c r="J5" s="9" t="s">
        <v>36</v>
      </c>
      <c r="K5" s="9" t="s">
        <v>36</v>
      </c>
      <c r="L5" s="9" t="s">
        <v>36</v>
      </c>
      <c r="M5" s="9" t="s">
        <v>36</v>
      </c>
      <c r="N5" s="9"/>
      <c r="O5" s="9" t="s">
        <v>37</v>
      </c>
      <c r="P5" s="9" t="s">
        <v>37</v>
      </c>
      <c r="Q5" s="9" t="s">
        <v>37</v>
      </c>
      <c r="S5" s="9">
        <v>1220.9701</v>
      </c>
    </row>
    <row r="6" spans="1:19" ht="15.75" thickBot="1" x14ac:dyDescent="0.3">
      <c r="A6" s="2" t="s">
        <v>19</v>
      </c>
      <c r="C6" s="2"/>
      <c r="D6" s="10" t="s">
        <v>33</v>
      </c>
      <c r="F6" s="5" t="s">
        <v>35</v>
      </c>
      <c r="G6" s="5" t="s">
        <v>35</v>
      </c>
      <c r="H6" s="5" t="s">
        <v>35</v>
      </c>
      <c r="J6" s="5" t="s">
        <v>35</v>
      </c>
      <c r="K6" s="5" t="s">
        <v>35</v>
      </c>
      <c r="L6" s="5" t="s">
        <v>35</v>
      </c>
      <c r="M6" s="5" t="s">
        <v>35</v>
      </c>
      <c r="N6" s="5"/>
      <c r="O6" s="5" t="s">
        <v>35</v>
      </c>
      <c r="P6" s="5" t="s">
        <v>35</v>
      </c>
      <c r="Q6" s="5" t="s">
        <v>35</v>
      </c>
      <c r="S6" s="5" t="s">
        <v>35</v>
      </c>
    </row>
    <row r="7" spans="1:19" x14ac:dyDescent="0.25">
      <c r="A7" s="2"/>
      <c r="C7" s="2"/>
    </row>
    <row r="8" spans="1:19" x14ac:dyDescent="0.25">
      <c r="A8" s="2" t="s">
        <v>39</v>
      </c>
      <c r="B8" s="2" t="s">
        <v>20</v>
      </c>
      <c r="C8" s="11">
        <f t="shared" ref="C8:C15" si="0">SUM(D8:P8)</f>
        <v>949791425</v>
      </c>
      <c r="D8" s="12">
        <v>928170000</v>
      </c>
      <c r="F8" s="12">
        <v>1855900</v>
      </c>
      <c r="G8" s="12">
        <v>6780300</v>
      </c>
      <c r="H8" s="12">
        <v>7260300</v>
      </c>
      <c r="J8" s="12">
        <v>532880</v>
      </c>
      <c r="K8" s="12">
        <v>3237500</v>
      </c>
      <c r="L8" s="12">
        <v>1105200</v>
      </c>
      <c r="M8" s="12">
        <v>556310</v>
      </c>
      <c r="N8" s="13"/>
      <c r="O8" s="12">
        <v>98375</v>
      </c>
      <c r="P8" s="12">
        <v>194660</v>
      </c>
      <c r="Q8" s="12">
        <v>394020</v>
      </c>
      <c r="S8" s="12">
        <v>2425000</v>
      </c>
    </row>
    <row r="9" spans="1:19" x14ac:dyDescent="0.25">
      <c r="B9" s="2" t="s">
        <v>21</v>
      </c>
      <c r="C9" s="11">
        <f t="shared" si="0"/>
        <v>1152268610</v>
      </c>
      <c r="D9" s="12">
        <v>1120700000</v>
      </c>
      <c r="F9" s="12">
        <v>2689800</v>
      </c>
      <c r="G9" s="12">
        <v>9206700</v>
      </c>
      <c r="H9" s="12">
        <v>10591000</v>
      </c>
      <c r="J9" s="12">
        <v>248240</v>
      </c>
      <c r="K9" s="12">
        <v>5049200</v>
      </c>
      <c r="L9" s="12">
        <v>1811200</v>
      </c>
      <c r="M9" s="12">
        <v>980060</v>
      </c>
      <c r="N9" s="13"/>
      <c r="O9" s="12">
        <v>411770</v>
      </c>
      <c r="P9" s="12">
        <v>580640</v>
      </c>
      <c r="Q9" s="12">
        <v>1087700</v>
      </c>
      <c r="S9" s="12">
        <v>793730</v>
      </c>
    </row>
    <row r="10" spans="1:19" x14ac:dyDescent="0.25">
      <c r="B10" s="2" t="s">
        <v>22</v>
      </c>
      <c r="C10" s="11">
        <f t="shared" si="0"/>
        <v>751175800</v>
      </c>
      <c r="D10" s="12">
        <v>726020000</v>
      </c>
      <c r="F10" s="12">
        <v>2153800</v>
      </c>
      <c r="G10" s="12">
        <v>7240300</v>
      </c>
      <c r="H10" s="12">
        <v>8359600</v>
      </c>
      <c r="J10" s="12">
        <v>135480</v>
      </c>
      <c r="K10" s="12">
        <v>4187500</v>
      </c>
      <c r="L10" s="12">
        <v>1536400</v>
      </c>
      <c r="M10" s="12">
        <v>823350</v>
      </c>
      <c r="N10" s="13"/>
      <c r="O10" s="12">
        <v>225410</v>
      </c>
      <c r="P10" s="12">
        <v>493960</v>
      </c>
      <c r="Q10" s="12">
        <v>835850</v>
      </c>
      <c r="S10" s="12">
        <v>688750</v>
      </c>
    </row>
    <row r="11" spans="1:19" x14ac:dyDescent="0.25">
      <c r="B11" s="2" t="s">
        <v>23</v>
      </c>
      <c r="C11" s="11">
        <f t="shared" si="0"/>
        <v>791569530</v>
      </c>
      <c r="D11" s="12">
        <v>763260000</v>
      </c>
      <c r="F11" s="12">
        <v>2429500</v>
      </c>
      <c r="G11" s="12">
        <v>8110700</v>
      </c>
      <c r="H11" s="12">
        <v>9352500</v>
      </c>
      <c r="J11" s="12">
        <v>115380</v>
      </c>
      <c r="K11" s="12">
        <v>4824400</v>
      </c>
      <c r="L11" s="12">
        <v>1786400</v>
      </c>
      <c r="M11" s="12">
        <v>871040</v>
      </c>
      <c r="N11" s="13"/>
      <c r="O11" s="12">
        <v>273960</v>
      </c>
      <c r="P11" s="12">
        <v>545650</v>
      </c>
      <c r="Q11" s="12">
        <v>980810</v>
      </c>
      <c r="S11" s="12">
        <v>612180</v>
      </c>
    </row>
    <row r="12" spans="1:19" x14ac:dyDescent="0.25">
      <c r="B12" s="2" t="s">
        <v>24</v>
      </c>
      <c r="C12" s="11">
        <f t="shared" si="0"/>
        <v>1121333505.1000001</v>
      </c>
      <c r="D12" s="12">
        <v>1114100000</v>
      </c>
      <c r="F12" s="12">
        <v>346470</v>
      </c>
      <c r="G12" s="12">
        <v>1652800</v>
      </c>
      <c r="H12" s="12">
        <v>3389600</v>
      </c>
      <c r="J12" s="12">
        <v>198280</v>
      </c>
      <c r="K12" s="12">
        <v>1637900</v>
      </c>
      <c r="L12" s="12">
        <v>2001.4</v>
      </c>
      <c r="M12" s="12">
        <v>0</v>
      </c>
      <c r="N12" s="13"/>
      <c r="O12" s="12">
        <v>2026.7</v>
      </c>
      <c r="P12" s="12">
        <v>4427</v>
      </c>
      <c r="Q12" s="12">
        <v>6026</v>
      </c>
      <c r="S12" s="12">
        <v>915320</v>
      </c>
    </row>
    <row r="13" spans="1:19" x14ac:dyDescent="0.25">
      <c r="B13" s="2" t="s">
        <v>25</v>
      </c>
      <c r="C13" s="11">
        <f t="shared" si="0"/>
        <v>1405305907.9300001</v>
      </c>
      <c r="D13" s="12">
        <v>1394800000</v>
      </c>
      <c r="F13" s="12">
        <v>590240</v>
      </c>
      <c r="G13" s="12">
        <v>2038100</v>
      </c>
      <c r="H13" s="12">
        <v>5535800</v>
      </c>
      <c r="J13" s="12">
        <v>253900</v>
      </c>
      <c r="K13" s="12">
        <v>2063500</v>
      </c>
      <c r="L13" s="12">
        <v>8230.6</v>
      </c>
      <c r="M13" s="12">
        <v>5921.2</v>
      </c>
      <c r="N13" s="13"/>
      <c r="O13" s="12">
        <v>150.13</v>
      </c>
      <c r="P13" s="12">
        <v>10066</v>
      </c>
      <c r="Q13" s="12">
        <v>2610</v>
      </c>
      <c r="S13" s="12">
        <v>1410300</v>
      </c>
    </row>
    <row r="14" spans="1:19" x14ac:dyDescent="0.25">
      <c r="A14" s="1" t="s">
        <v>14</v>
      </c>
      <c r="B14" s="2" t="s">
        <v>26</v>
      </c>
      <c r="C14" s="11">
        <f t="shared" si="0"/>
        <v>847108078.20000005</v>
      </c>
      <c r="D14" s="12">
        <v>837800000</v>
      </c>
      <c r="F14" s="12">
        <v>662240</v>
      </c>
      <c r="G14" s="12">
        <v>1794800</v>
      </c>
      <c r="H14" s="12">
        <v>4859000</v>
      </c>
      <c r="J14" s="12">
        <v>163820</v>
      </c>
      <c r="K14" s="12">
        <v>1707400</v>
      </c>
      <c r="L14" s="12">
        <v>72814</v>
      </c>
      <c r="M14" s="12">
        <v>5636.2</v>
      </c>
      <c r="N14" s="13"/>
      <c r="O14" s="12">
        <v>21184</v>
      </c>
      <c r="P14" s="12">
        <v>21184</v>
      </c>
      <c r="Q14" s="12">
        <v>10045</v>
      </c>
      <c r="S14" s="12">
        <v>502320</v>
      </c>
    </row>
    <row r="15" spans="1:19" x14ac:dyDescent="0.25">
      <c r="B15" s="2" t="s">
        <v>27</v>
      </c>
      <c r="C15" s="11">
        <f t="shared" si="0"/>
        <v>795234246.40999997</v>
      </c>
      <c r="D15" s="12">
        <v>787010000</v>
      </c>
      <c r="F15" s="12">
        <v>559860</v>
      </c>
      <c r="G15" s="12">
        <v>1628100</v>
      </c>
      <c r="H15" s="12">
        <v>4380500</v>
      </c>
      <c r="J15" s="12">
        <v>121500</v>
      </c>
      <c r="K15" s="12">
        <v>1475300</v>
      </c>
      <c r="L15" s="12">
        <v>47187</v>
      </c>
      <c r="M15" s="12">
        <v>11626</v>
      </c>
      <c r="N15" s="13"/>
      <c r="O15" s="12">
        <v>173.41</v>
      </c>
      <c r="P15" s="12">
        <v>0</v>
      </c>
      <c r="Q15" s="12">
        <v>9270.2000000000007</v>
      </c>
      <c r="S15" s="12">
        <v>1350500</v>
      </c>
    </row>
    <row r="16" spans="1:19" x14ac:dyDescent="0.25">
      <c r="C16" s="14"/>
    </row>
    <row r="17" spans="1:19" x14ac:dyDescent="0.25">
      <c r="A17" s="15"/>
      <c r="B17" s="2" t="s">
        <v>20</v>
      </c>
      <c r="C17" s="15" t="s">
        <v>28</v>
      </c>
      <c r="D17" s="16">
        <f>(D8/C8)*100</f>
        <v>97.723560728083015</v>
      </c>
      <c r="E17" s="16"/>
      <c r="F17" s="16">
        <f t="shared" ref="F17:H17" si="1">100*(F8/$C$8)</f>
        <v>0.1954007954957058</v>
      </c>
      <c r="G17" s="16">
        <f t="shared" si="1"/>
        <v>0.71387252206451535</v>
      </c>
      <c r="H17" s="16">
        <f t="shared" si="1"/>
        <v>0.76440993347565755</v>
      </c>
      <c r="I17" s="16"/>
      <c r="J17" s="16">
        <f>(J8/C8)*100</f>
        <v>5.6104949568269682E-2</v>
      </c>
      <c r="K17" s="16">
        <f>(K8/C8)*100</f>
        <v>0.34086431134077672</v>
      </c>
      <c r="L17" s="16">
        <f>(L8/C8)*100</f>
        <v>0.1163623897741549</v>
      </c>
      <c r="M17" s="16">
        <f>100*(M8/C8)</f>
        <v>5.8571806962776064E-2</v>
      </c>
      <c r="N17" s="16"/>
      <c r="O17" s="16">
        <f>100*(O8/C8)</f>
        <v>1.0357537182439818E-2</v>
      </c>
      <c r="P17" s="16">
        <f>100*(P8/C8)</f>
        <v>2.0495026052693623E-2</v>
      </c>
      <c r="Q17" s="16">
        <f t="shared" ref="Q17:S17" si="2">100*(Q8/$C$8)</f>
        <v>4.1484897592121345E-2</v>
      </c>
      <c r="S17" s="16">
        <f t="shared" si="2"/>
        <v>0.25531921390004125</v>
      </c>
    </row>
    <row r="18" spans="1:19" x14ac:dyDescent="0.25">
      <c r="B18" s="2" t="s">
        <v>21</v>
      </c>
      <c r="D18" s="16">
        <f t="shared" ref="D18:D24" si="3">(D9/C9)*100</f>
        <v>97.26030808042232</v>
      </c>
      <c r="E18" s="16"/>
      <c r="F18" s="16">
        <f t="shared" ref="F18:H18" si="4">100*(F9/$C$9)</f>
        <v>0.23343515363140893</v>
      </c>
      <c r="G18" s="16">
        <f t="shared" si="4"/>
        <v>0.79900640528600353</v>
      </c>
      <c r="H18" s="16">
        <f t="shared" si="4"/>
        <v>0.91914332370817597</v>
      </c>
      <c r="I18" s="16"/>
      <c r="J18" s="16">
        <f t="shared" ref="J18:J24" si="5">(J9/C9)*100</f>
        <v>2.1543587827147354E-2</v>
      </c>
      <c r="K18" s="16">
        <f t="shared" ref="K18:K24" si="6">(K9/C9)*100</f>
        <v>0.43819643754766519</v>
      </c>
      <c r="L18" s="16">
        <f t="shared" ref="L18:L24" si="7">(L9/C9)*100</f>
        <v>0.15718557151357268</v>
      </c>
      <c r="M18" s="16">
        <f t="shared" ref="M18:M24" si="8">100*(M9/C9)</f>
        <v>8.505482068109102E-2</v>
      </c>
      <c r="N18" s="16"/>
      <c r="O18" s="16">
        <f t="shared" ref="O18:O24" si="9">100*(O9/C9)</f>
        <v>3.5735591200388599E-2</v>
      </c>
      <c r="P18" s="16">
        <f t="shared" ref="P18:P24" si="10">100*(P9/C9)</f>
        <v>5.03910281822222E-2</v>
      </c>
      <c r="Q18" s="16">
        <f t="shared" ref="Q18:S18" si="11">100*(Q9/$C$9)</f>
        <v>9.4396392521705508E-2</v>
      </c>
      <c r="S18" s="16">
        <f t="shared" si="11"/>
        <v>6.8884112012736337E-2</v>
      </c>
    </row>
    <row r="19" spans="1:19" x14ac:dyDescent="0.25">
      <c r="B19" s="2" t="s">
        <v>22</v>
      </c>
      <c r="D19" s="16">
        <f t="shared" si="3"/>
        <v>96.651143447379425</v>
      </c>
      <c r="E19" s="16"/>
      <c r="F19" s="16">
        <f t="shared" ref="F19:H19" si="12">100*(F10/$C$10)</f>
        <v>0.28672382683254705</v>
      </c>
      <c r="G19" s="16">
        <f t="shared" si="12"/>
        <v>0.96386225434844952</v>
      </c>
      <c r="H19" s="16">
        <f t="shared" si="12"/>
        <v>1.11286865205189</v>
      </c>
      <c r="I19" s="16"/>
      <c r="J19" s="16">
        <f t="shared" si="5"/>
        <v>1.8035724793051107E-2</v>
      </c>
      <c r="K19" s="16">
        <f t="shared" si="6"/>
        <v>0.55745938567243514</v>
      </c>
      <c r="L19" s="16">
        <f t="shared" si="7"/>
        <v>0.20453268063215027</v>
      </c>
      <c r="M19" s="16">
        <f t="shared" si="8"/>
        <v>0.10960816362827451</v>
      </c>
      <c r="N19" s="16"/>
      <c r="O19" s="16">
        <f t="shared" si="9"/>
        <v>3.0007622716280265E-2</v>
      </c>
      <c r="P19" s="16">
        <f t="shared" si="10"/>
        <v>6.5758241945493984E-2</v>
      </c>
      <c r="Q19" s="16">
        <f t="shared" ref="Q19:S19" si="13">100*(Q10/$C$10)</f>
        <v>0.11127222149595341</v>
      </c>
      <c r="S19" s="16">
        <f t="shared" si="13"/>
        <v>9.1689588509107994E-2</v>
      </c>
    </row>
    <row r="20" spans="1:19" x14ac:dyDescent="0.25">
      <c r="B20" s="2" t="s">
        <v>23</v>
      </c>
      <c r="D20" s="16">
        <f t="shared" si="3"/>
        <v>96.423620550427202</v>
      </c>
      <c r="E20" s="16"/>
      <c r="F20" s="16">
        <f t="shared" ref="F20:H20" si="14">100*(F11/$C$11)</f>
        <v>0.30692186951662981</v>
      </c>
      <c r="G20" s="16">
        <f t="shared" si="14"/>
        <v>1.0246351953441157</v>
      </c>
      <c r="H20" s="16">
        <f t="shared" si="14"/>
        <v>1.1815133915020706</v>
      </c>
      <c r="I20" s="16"/>
      <c r="J20" s="16">
        <f t="shared" si="5"/>
        <v>1.457610426212338E-2</v>
      </c>
      <c r="K20" s="16">
        <f t="shared" si="6"/>
        <v>0.60947267639268532</v>
      </c>
      <c r="L20" s="16">
        <f t="shared" si="7"/>
        <v>0.22567821679543423</v>
      </c>
      <c r="M20" s="16">
        <f t="shared" si="8"/>
        <v>0.11003960700710651</v>
      </c>
      <c r="N20" s="16"/>
      <c r="O20" s="16">
        <f t="shared" si="9"/>
        <v>3.4609720260455203E-2</v>
      </c>
      <c r="P20" s="16">
        <f t="shared" si="10"/>
        <v>6.8932668492179078E-2</v>
      </c>
      <c r="Q20" s="16">
        <f t="shared" ref="Q20:S20" si="15">100*(Q11/$C$11)</f>
        <v>0.12390699273126392</v>
      </c>
      <c r="S20" s="16">
        <f t="shared" si="15"/>
        <v>7.7337489228520462E-2</v>
      </c>
    </row>
    <row r="21" spans="1:19" x14ac:dyDescent="0.25">
      <c r="B21" s="2" t="s">
        <v>24</v>
      </c>
      <c r="D21" s="16">
        <f t="shared" si="3"/>
        <v>99.354919382404873</v>
      </c>
      <c r="E21" s="16"/>
      <c r="F21" s="16">
        <f t="shared" ref="F21:H21" si="16">100*(F12/$C$12)</f>
        <v>3.0898033316957021E-2</v>
      </c>
      <c r="G21" s="16">
        <f t="shared" si="16"/>
        <v>0.14739593461559894</v>
      </c>
      <c r="H21" s="16">
        <f t="shared" si="16"/>
        <v>0.30228295012889289</v>
      </c>
      <c r="I21" s="16"/>
      <c r="J21" s="16">
        <f t="shared" si="5"/>
        <v>1.7682518099940078E-2</v>
      </c>
      <c r="K21" s="16">
        <f t="shared" si="6"/>
        <v>0.14606715955160304</v>
      </c>
      <c r="L21" s="16">
        <f t="shared" si="7"/>
        <v>1.7848392034103323E-4</v>
      </c>
      <c r="M21" s="16">
        <f t="shared" si="8"/>
        <v>0</v>
      </c>
      <c r="N21" s="16"/>
      <c r="O21" s="16">
        <f t="shared" si="9"/>
        <v>1.8074016256379137E-4</v>
      </c>
      <c r="P21" s="16">
        <f t="shared" si="10"/>
        <v>3.9479779921542627E-4</v>
      </c>
      <c r="Q21" s="16">
        <f t="shared" ref="Q21:S21" si="17">100*(Q12/$C$12)</f>
        <v>5.3739587487512056E-4</v>
      </c>
      <c r="S21" s="16">
        <f t="shared" si="17"/>
        <v>8.1627811515216614E-2</v>
      </c>
    </row>
    <row r="22" spans="1:19" x14ac:dyDescent="0.25">
      <c r="B22" s="2" t="s">
        <v>25</v>
      </c>
      <c r="D22" s="16">
        <f t="shared" si="3"/>
        <v>99.252411316944148</v>
      </c>
      <c r="E22" s="16"/>
      <c r="F22" s="16">
        <f t="shared" ref="F22:H22" si="18">100*(F13/$C$13)</f>
        <v>4.2000819655658959E-2</v>
      </c>
      <c r="G22" s="16">
        <f t="shared" si="18"/>
        <v>0.14502892135436182</v>
      </c>
      <c r="H22" s="16">
        <f t="shared" si="18"/>
        <v>0.39392134970486048</v>
      </c>
      <c r="I22" s="16"/>
      <c r="J22" s="16">
        <f t="shared" si="5"/>
        <v>1.8067240631898563E-2</v>
      </c>
      <c r="K22" s="16">
        <f t="shared" si="6"/>
        <v>0.14683635700639106</v>
      </c>
      <c r="L22" s="16">
        <f t="shared" si="7"/>
        <v>5.8568031014141135E-4</v>
      </c>
      <c r="M22" s="16">
        <f t="shared" si="8"/>
        <v>4.2134598357462696E-4</v>
      </c>
      <c r="N22" s="16"/>
      <c r="O22" s="16">
        <f t="shared" si="9"/>
        <v>1.0683083245635807E-5</v>
      </c>
      <c r="P22" s="16">
        <f t="shared" si="10"/>
        <v>7.1628532572150824E-4</v>
      </c>
      <c r="Q22" s="16">
        <f t="shared" ref="Q22:S22" si="19">100*(Q13/$C$13)</f>
        <v>1.8572468707859493E-4</v>
      </c>
      <c r="S22" s="16">
        <f t="shared" si="19"/>
        <v>0.10035537401798561</v>
      </c>
    </row>
    <row r="23" spans="1:19" x14ac:dyDescent="0.25">
      <c r="B23" s="2" t="s">
        <v>26</v>
      </c>
      <c r="D23" s="16">
        <f t="shared" si="3"/>
        <v>98.901193550204539</v>
      </c>
      <c r="E23" s="16"/>
      <c r="F23" s="16">
        <f t="shared" ref="F23:H23" si="20">100*(F14/$C$14)</f>
        <v>7.817656530996353E-2</v>
      </c>
      <c r="G23" s="16">
        <f t="shared" si="20"/>
        <v>0.21187379110039042</v>
      </c>
      <c r="H23" s="16">
        <f t="shared" si="20"/>
        <v>0.5735985909052802</v>
      </c>
      <c r="I23" s="16"/>
      <c r="J23" s="16">
        <f t="shared" si="5"/>
        <v>1.9338736604672363E-2</v>
      </c>
      <c r="K23" s="16">
        <f t="shared" si="6"/>
        <v>0.20155633548295443</v>
      </c>
      <c r="L23" s="16">
        <f t="shared" si="7"/>
        <v>8.5955974064986784E-3</v>
      </c>
      <c r="M23" s="16">
        <f t="shared" si="8"/>
        <v>6.653460337642191E-4</v>
      </c>
      <c r="N23" s="16"/>
      <c r="O23" s="16">
        <f t="shared" si="9"/>
        <v>2.5007434759698409E-3</v>
      </c>
      <c r="P23" s="16">
        <f t="shared" si="10"/>
        <v>2.5007434759698409E-3</v>
      </c>
      <c r="Q23" s="16">
        <f t="shared" ref="Q23:S23" si="21">100*(Q14/$C$14)</f>
        <v>1.1857991038574892E-3</v>
      </c>
      <c r="S23" s="16">
        <f t="shared" si="21"/>
        <v>5.9298218601263719E-2</v>
      </c>
    </row>
    <row r="24" spans="1:19" x14ac:dyDescent="0.25">
      <c r="B24" s="2" t="s">
        <v>27</v>
      </c>
      <c r="D24" s="16">
        <f t="shared" si="3"/>
        <v>98.965808320362527</v>
      </c>
      <c r="E24" s="16"/>
      <c r="F24" s="16">
        <f t="shared" ref="F24:H24" si="22">100*(F15/$C$15)</f>
        <v>7.0401897620409104E-2</v>
      </c>
      <c r="G24" s="16">
        <f t="shared" si="22"/>
        <v>0.20473212859605625</v>
      </c>
      <c r="H24" s="16">
        <f t="shared" si="22"/>
        <v>0.55084398336405904</v>
      </c>
      <c r="I24" s="16"/>
      <c r="J24" s="16">
        <f t="shared" si="5"/>
        <v>1.5278517059407184E-2</v>
      </c>
      <c r="K24" s="16">
        <f t="shared" si="6"/>
        <v>0.18551766434356723</v>
      </c>
      <c r="L24" s="16">
        <f t="shared" si="7"/>
        <v>5.9337233290719894E-3</v>
      </c>
      <c r="M24" s="16">
        <f t="shared" si="8"/>
        <v>1.4619591714622874E-3</v>
      </c>
      <c r="N24" s="16"/>
      <c r="O24" s="16">
        <f t="shared" si="9"/>
        <v>2.1806153442566251E-5</v>
      </c>
      <c r="P24" s="16">
        <f t="shared" si="10"/>
        <v>0</v>
      </c>
      <c r="Q24" s="16">
        <f t="shared" ref="Q24:S24" si="23">100*(Q15/$C$15)</f>
        <v>1.1657194143548683E-3</v>
      </c>
      <c r="S24" s="16">
        <f t="shared" si="23"/>
        <v>0.16982417521587984</v>
      </c>
    </row>
    <row r="25" spans="1:19" x14ac:dyDescent="0.25">
      <c r="C25" s="1" t="s">
        <v>29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16"/>
    </row>
    <row r="26" spans="1:19" x14ac:dyDescent="0.25">
      <c r="B26" s="2" t="s">
        <v>30</v>
      </c>
      <c r="D26" s="16">
        <f>AVERAGE(D17:D20)</f>
        <v>97.014658201577987</v>
      </c>
      <c r="E26" s="16"/>
      <c r="F26" s="16">
        <f t="shared" ref="F26:Q26" si="24">AVERAGE(F17:F20)</f>
        <v>0.25562041136907288</v>
      </c>
      <c r="G26" s="16">
        <f t="shared" si="24"/>
        <v>0.87534409426077109</v>
      </c>
      <c r="H26" s="16">
        <f t="shared" si="24"/>
        <v>0.99448382518444856</v>
      </c>
      <c r="I26" s="16"/>
      <c r="J26" s="16">
        <f t="shared" si="24"/>
        <v>2.7565091612647884E-2</v>
      </c>
      <c r="K26" s="16">
        <f t="shared" si="24"/>
        <v>0.48649820273839062</v>
      </c>
      <c r="L26" s="16">
        <f t="shared" si="24"/>
        <v>0.17593971467882802</v>
      </c>
      <c r="M26" s="16">
        <f>AVERAGE(M17:M20)</f>
        <v>9.0818599569812031E-2</v>
      </c>
      <c r="N26" s="16"/>
      <c r="O26" s="16">
        <f t="shared" si="24"/>
        <v>2.7677617839890971E-2</v>
      </c>
      <c r="P26" s="16">
        <f t="shared" si="24"/>
        <v>5.1394241168147219E-2</v>
      </c>
      <c r="Q26" s="16">
        <f t="shared" si="24"/>
        <v>9.2765126085261052E-2</v>
      </c>
      <c r="S26" s="16">
        <f t="shared" ref="S26" si="25">AVERAGE(S17:S20)</f>
        <v>0.12330760091260151</v>
      </c>
    </row>
    <row r="27" spans="1:19" x14ac:dyDescent="0.25">
      <c r="B27" s="2" t="s">
        <v>31</v>
      </c>
      <c r="D27" s="16">
        <f>AVERAGE(D21:D24)</f>
        <v>99.118583142479025</v>
      </c>
      <c r="E27" s="16"/>
      <c r="F27" s="16">
        <f t="shared" ref="F27:Q27" si="26">AVERAGE(F21:F24)</f>
        <v>5.5369328975747152E-2</v>
      </c>
      <c r="G27" s="16">
        <f t="shared" si="26"/>
        <v>0.17725769391660187</v>
      </c>
      <c r="H27" s="16">
        <f t="shared" si="26"/>
        <v>0.45516171852577314</v>
      </c>
      <c r="I27" s="16"/>
      <c r="J27" s="16">
        <f t="shared" si="26"/>
        <v>1.7591753098979545E-2</v>
      </c>
      <c r="K27" s="16">
        <f t="shared" si="26"/>
        <v>0.16999437909612894</v>
      </c>
      <c r="L27" s="16">
        <f t="shared" si="26"/>
        <v>3.823371241513278E-3</v>
      </c>
      <c r="M27" s="16">
        <f t="shared" ref="M27" si="27">100*(M18/$C$8)</f>
        <v>8.9551051359608799E-9</v>
      </c>
      <c r="N27" s="16"/>
      <c r="O27" s="16">
        <f t="shared" si="26"/>
        <v>6.7849321880545863E-4</v>
      </c>
      <c r="P27" s="16">
        <f t="shared" si="26"/>
        <v>9.0295665022669389E-4</v>
      </c>
      <c r="Q27" s="16">
        <f t="shared" si="26"/>
        <v>7.6865977004151828E-4</v>
      </c>
      <c r="S27" s="16">
        <f t="shared" ref="S27" si="28">AVERAGE(S21:S24)</f>
        <v>0.10277639483758644</v>
      </c>
    </row>
  </sheetData>
  <mergeCells count="3">
    <mergeCell ref="F2:H2"/>
    <mergeCell ref="J2:K2"/>
    <mergeCell ref="O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OA_MS</dc:creator>
  <cp:lastModifiedBy>Ian Lamb</cp:lastModifiedBy>
  <dcterms:created xsi:type="dcterms:W3CDTF">2024-08-13T17:53:54Z</dcterms:created>
  <dcterms:modified xsi:type="dcterms:W3CDTF">2024-08-16T18:16:33Z</dcterms:modified>
</cp:coreProperties>
</file>