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drive.lilly.com/personal/ian_lamb_lilly_com/Documents/Aug 2024/final skyline extracted data for figs 8-16-24/3StoA GLP1R TEV mutant/"/>
    </mc:Choice>
  </mc:AlternateContent>
  <xr:revisionPtr revIDLastSave="16" documentId="13_ncr:1_{B1124143-F010-4E9B-A135-981F1323493F}" xr6:coauthVersionLast="47" xr6:coauthVersionMax="47" xr10:uidLastSave="{8AEDFF45-369B-416A-B31E-1CAAD0815861}"/>
  <bookViews>
    <workbookView xWindow="7575" yWindow="2325" windowWidth="35760" windowHeight="17655" xr2:uid="{8C508DE4-9921-475A-B746-B4C145664F4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S24" i="1" s="1"/>
  <c r="C14" i="1"/>
  <c r="O23" i="1" s="1"/>
  <c r="C13" i="1"/>
  <c r="L22" i="1" s="1"/>
  <c r="C12" i="1"/>
  <c r="G21" i="1" s="1"/>
  <c r="C11" i="1"/>
  <c r="S20" i="1" s="1"/>
  <c r="C10" i="1"/>
  <c r="O19" i="1" s="1"/>
  <c r="C9" i="1"/>
  <c r="L18" i="1" s="1"/>
  <c r="C8" i="1"/>
  <c r="H17" i="1" s="1"/>
  <c r="S18" i="1" l="1"/>
  <c r="D19" i="1"/>
  <c r="P20" i="1"/>
  <c r="H21" i="1"/>
  <c r="O20" i="1"/>
  <c r="Q20" i="1"/>
  <c r="J21" i="1"/>
  <c r="K21" i="1"/>
  <c r="F23" i="1"/>
  <c r="G23" i="1"/>
  <c r="J23" i="1"/>
  <c r="K23" i="1"/>
  <c r="P18" i="1"/>
  <c r="Q18" i="1"/>
  <c r="P23" i="1"/>
  <c r="Q23" i="1"/>
  <c r="M21" i="1"/>
  <c r="O21" i="1"/>
  <c r="L21" i="1"/>
  <c r="F24" i="1"/>
  <c r="U24" i="1" s="1"/>
  <c r="D20" i="1"/>
  <c r="D22" i="1"/>
  <c r="G24" i="1"/>
  <c r="P19" i="1"/>
  <c r="H24" i="1"/>
  <c r="J24" i="1"/>
  <c r="S19" i="1"/>
  <c r="F20" i="1"/>
  <c r="K17" i="1"/>
  <c r="P22" i="1"/>
  <c r="K24" i="1"/>
  <c r="D24" i="1"/>
  <c r="J17" i="1"/>
  <c r="O22" i="1"/>
  <c r="M17" i="1"/>
  <c r="J20" i="1"/>
  <c r="Q22" i="1"/>
  <c r="L24" i="1"/>
  <c r="G20" i="1"/>
  <c r="L17" i="1"/>
  <c r="L26" i="1" s="1"/>
  <c r="M18" i="1"/>
  <c r="M27" i="1" s="1"/>
  <c r="K20" i="1"/>
  <c r="S22" i="1"/>
  <c r="O24" i="1"/>
  <c r="F19" i="1"/>
  <c r="J19" i="1"/>
  <c r="S23" i="1"/>
  <c r="Q19" i="1"/>
  <c r="M22" i="1"/>
  <c r="H20" i="1"/>
  <c r="O18" i="1"/>
  <c r="L20" i="1"/>
  <c r="D23" i="1"/>
  <c r="P24" i="1"/>
  <c r="P21" i="1"/>
  <c r="Q17" i="1"/>
  <c r="G19" i="1"/>
  <c r="Q21" i="1"/>
  <c r="S17" i="1"/>
  <c r="H19" i="1"/>
  <c r="M20" i="1"/>
  <c r="S21" i="1"/>
  <c r="H23" i="1"/>
  <c r="M24" i="1"/>
  <c r="F22" i="1"/>
  <c r="L23" i="1"/>
  <c r="Q24" i="1"/>
  <c r="F18" i="1"/>
  <c r="L19" i="1"/>
  <c r="H18" i="1"/>
  <c r="M19" i="1"/>
  <c r="H22" i="1"/>
  <c r="M23" i="1"/>
  <c r="D18" i="1"/>
  <c r="K19" i="1"/>
  <c r="G18" i="1"/>
  <c r="G22" i="1"/>
  <c r="D17" i="1"/>
  <c r="J18" i="1"/>
  <c r="D21" i="1"/>
  <c r="J22" i="1"/>
  <c r="P17" i="1"/>
  <c r="F17" i="1"/>
  <c r="K18" i="1"/>
  <c r="F21" i="1"/>
  <c r="K22" i="1"/>
  <c r="O17" i="1"/>
  <c r="G17" i="1"/>
  <c r="U23" i="1" l="1"/>
  <c r="U21" i="1"/>
  <c r="U18" i="1"/>
  <c r="U20" i="1"/>
  <c r="U22" i="1"/>
  <c r="U17" i="1"/>
  <c r="U19" i="1"/>
  <c r="F27" i="1"/>
  <c r="G27" i="1"/>
  <c r="J27" i="1"/>
  <c r="Q26" i="1"/>
  <c r="D27" i="1"/>
  <c r="J26" i="1"/>
  <c r="O27" i="1"/>
  <c r="P27" i="1"/>
  <c r="H26" i="1"/>
  <c r="H27" i="1"/>
  <c r="M26" i="1"/>
  <c r="K26" i="1"/>
  <c r="K27" i="1"/>
  <c r="O26" i="1"/>
  <c r="L27" i="1"/>
  <c r="S27" i="1"/>
  <c r="P26" i="1"/>
  <c r="S26" i="1"/>
  <c r="Q27" i="1"/>
  <c r="G26" i="1"/>
  <c r="F26" i="1"/>
  <c r="D26" i="1"/>
  <c r="U26" i="1" l="1"/>
  <c r="U27" i="1"/>
</calcChain>
</file>

<file path=xl/sharedStrings.xml><?xml version="1.0" encoding="utf-8"?>
<sst xmlns="http://schemas.openxmlformats.org/spreadsheetml/2006/main" count="72" uniqueCount="43">
  <si>
    <t>Phosphorylation</t>
  </si>
  <si>
    <t>Sample ID</t>
  </si>
  <si>
    <t>Total AUC</t>
  </si>
  <si>
    <t>0P</t>
  </si>
  <si>
    <t>1P</t>
  </si>
  <si>
    <t>2P</t>
  </si>
  <si>
    <t>3P</t>
  </si>
  <si>
    <t>4P</t>
  </si>
  <si>
    <t>Form</t>
  </si>
  <si>
    <t>Unmodified</t>
  </si>
  <si>
    <t>1A</t>
  </si>
  <si>
    <t xml:space="preserve">1B </t>
  </si>
  <si>
    <t xml:space="preserve">1C </t>
  </si>
  <si>
    <t>2A</t>
  </si>
  <si>
    <t xml:space="preserve">2B </t>
  </si>
  <si>
    <t>2C</t>
  </si>
  <si>
    <t>2D</t>
  </si>
  <si>
    <t>3A</t>
  </si>
  <si>
    <t>3B</t>
  </si>
  <si>
    <t>3C</t>
  </si>
  <si>
    <t>m/z</t>
  </si>
  <si>
    <t>1141.0038++++</t>
  </si>
  <si>
    <t>1160.9953++++</t>
  </si>
  <si>
    <t>1180.9869++++</t>
  </si>
  <si>
    <t>1200.9785++++</t>
  </si>
  <si>
    <t>913.0045, +5</t>
  </si>
  <si>
    <t>N/a</t>
  </si>
  <si>
    <t>AUC (y3-y11)</t>
  </si>
  <si>
    <t>% GLP1R</t>
  </si>
  <si>
    <t>Avg</t>
  </si>
  <si>
    <t>DMSO</t>
  </si>
  <si>
    <t>RT (min)</t>
  </si>
  <si>
    <t>DMSO_A1</t>
  </si>
  <si>
    <t>DMSO_A2</t>
  </si>
  <si>
    <t>DMSO_A3</t>
  </si>
  <si>
    <t>DMSO_A4</t>
  </si>
  <si>
    <t>GLP1_A1</t>
  </si>
  <si>
    <t>GLP1_A2</t>
  </si>
  <si>
    <t>GLP1_A3</t>
  </si>
  <si>
    <t>GLP1_A4</t>
  </si>
  <si>
    <t>GLP1</t>
  </si>
  <si>
    <t>1220.9701++++</t>
  </si>
  <si>
    <t>% total phosphorylation (supplemental figure 5A)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</si>
</sst>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1" xfId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1" fontId="2" fillId="0" borderId="0" xfId="0" applyNumberFormat="1" applyFont="1" applyAlignment="1">
      <alignment horizontal="center" vertical="center"/>
    </xf>
    <xf numFmtId="11" fontId="0" fillId="0" borderId="0" xfId="0" applyNumberFormat="1" applyAlignment="1">
      <alignment vertical="center" wrapText="1"/>
    </xf>
    <xf numFmtId="11" fontId="0" fillId="0" borderId="0" xfId="0" applyNumberFormat="1" applyAlignment="1">
      <alignment horizontal="center" vertical="center" wrapText="1"/>
    </xf>
    <xf numFmtId="1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53D09-F88D-45A3-8255-9897D1B1E5D5}">
  <dimension ref="A1:U27"/>
  <sheetViews>
    <sheetView tabSelected="1" topLeftCell="H1" workbookViewId="0">
      <selection activeCell="W27" sqref="W27"/>
    </sheetView>
  </sheetViews>
  <sheetFormatPr defaultRowHeight="14.5" x14ac:dyDescent="0.35"/>
  <cols>
    <col min="1" max="1" width="24.26953125" style="1" customWidth="1"/>
    <col min="2" max="2" width="24.26953125" style="2" customWidth="1"/>
    <col min="3" max="3" width="24.26953125" style="1" customWidth="1"/>
    <col min="4" max="4" width="24.81640625" style="1" customWidth="1"/>
    <col min="5" max="5" width="9.1796875" style="1"/>
    <col min="6" max="8" width="23.453125" style="1" customWidth="1"/>
    <col min="9" max="9" width="9.1796875" style="1"/>
    <col min="10" max="10" width="23.453125" style="1" customWidth="1"/>
    <col min="11" max="14" width="33.81640625" style="1" customWidth="1"/>
    <col min="15" max="16" width="23.453125" style="1" customWidth="1"/>
    <col min="17" max="17" width="22.1796875" style="1" customWidth="1"/>
    <col min="18" max="18" width="8.7265625" hidden="1" customWidth="1"/>
    <col min="19" max="19" width="23.453125" style="1" hidden="1" customWidth="1"/>
    <col min="20" max="20" width="8.7265625" hidden="1" customWidth="1"/>
    <col min="21" max="21" width="45.81640625" style="18" customWidth="1"/>
  </cols>
  <sheetData>
    <row r="1" spans="1:21" ht="15" thickBot="1" x14ac:dyDescent="0.4">
      <c r="C1" s="2" t="s">
        <v>27</v>
      </c>
    </row>
    <row r="2" spans="1:21" ht="15" thickBot="1" x14ac:dyDescent="0.4">
      <c r="A2" s="2" t="s">
        <v>0</v>
      </c>
      <c r="B2" s="2" t="s">
        <v>1</v>
      </c>
      <c r="C2" s="2" t="s">
        <v>2</v>
      </c>
      <c r="D2" s="3" t="s">
        <v>3</v>
      </c>
      <c r="F2" s="20" t="s">
        <v>4</v>
      </c>
      <c r="G2" s="21"/>
      <c r="H2" s="21"/>
      <c r="J2" s="20" t="s">
        <v>5</v>
      </c>
      <c r="K2" s="22"/>
      <c r="O2" s="20" t="s">
        <v>6</v>
      </c>
      <c r="P2" s="22"/>
      <c r="Q2" s="4" t="s">
        <v>6</v>
      </c>
      <c r="S2" s="4" t="s">
        <v>7</v>
      </c>
    </row>
    <row r="3" spans="1:21" ht="15" thickBot="1" x14ac:dyDescent="0.4">
      <c r="A3" s="2" t="s">
        <v>8</v>
      </c>
      <c r="C3" s="2"/>
      <c r="D3" s="5" t="s">
        <v>9</v>
      </c>
      <c r="F3" s="3" t="s">
        <v>10</v>
      </c>
      <c r="G3" s="6" t="s">
        <v>11</v>
      </c>
      <c r="H3" s="6" t="s">
        <v>12</v>
      </c>
      <c r="J3" s="3" t="s">
        <v>13</v>
      </c>
      <c r="K3" s="6" t="s">
        <v>14</v>
      </c>
      <c r="L3" s="6" t="s">
        <v>15</v>
      </c>
      <c r="M3" s="6" t="s">
        <v>16</v>
      </c>
      <c r="N3" s="6"/>
      <c r="O3" s="3" t="s">
        <v>17</v>
      </c>
      <c r="P3" s="3" t="s">
        <v>18</v>
      </c>
      <c r="Q3" s="3" t="s">
        <v>19</v>
      </c>
      <c r="S3" s="3" t="s">
        <v>7</v>
      </c>
    </row>
    <row r="4" spans="1:21" x14ac:dyDescent="0.35">
      <c r="A4" s="2" t="s">
        <v>31</v>
      </c>
      <c r="C4" s="2"/>
      <c r="D4" s="7">
        <v>17.3</v>
      </c>
      <c r="F4" s="7">
        <v>16.899999999999999</v>
      </c>
      <c r="G4" s="7">
        <v>17.5</v>
      </c>
      <c r="H4" s="7">
        <v>18.3</v>
      </c>
      <c r="J4" s="7">
        <v>16.7</v>
      </c>
      <c r="K4" s="7">
        <v>17.2</v>
      </c>
      <c r="L4" s="7">
        <v>18.7</v>
      </c>
      <c r="M4" s="7">
        <v>19.5</v>
      </c>
      <c r="N4" s="7"/>
      <c r="O4" s="7">
        <v>17.899999999999999</v>
      </c>
      <c r="P4" s="7">
        <v>18.8</v>
      </c>
      <c r="Q4" s="7">
        <v>19.3</v>
      </c>
      <c r="S4" s="7">
        <v>17.600000000000001</v>
      </c>
    </row>
    <row r="5" spans="1:21" x14ac:dyDescent="0.35">
      <c r="A5" s="2" t="s">
        <v>20</v>
      </c>
      <c r="C5" s="2"/>
      <c r="D5" s="8" t="s">
        <v>21</v>
      </c>
      <c r="F5" s="9" t="s">
        <v>22</v>
      </c>
      <c r="G5" s="9" t="s">
        <v>22</v>
      </c>
      <c r="H5" s="9" t="s">
        <v>22</v>
      </c>
      <c r="J5" s="9" t="s">
        <v>23</v>
      </c>
      <c r="K5" s="9" t="s">
        <v>23</v>
      </c>
      <c r="L5" s="9" t="s">
        <v>23</v>
      </c>
      <c r="M5" s="9" t="s">
        <v>23</v>
      </c>
      <c r="N5" s="9"/>
      <c r="O5" s="9" t="s">
        <v>24</v>
      </c>
      <c r="P5" s="9" t="s">
        <v>24</v>
      </c>
      <c r="Q5" s="9" t="s">
        <v>24</v>
      </c>
      <c r="S5" s="9" t="s">
        <v>41</v>
      </c>
    </row>
    <row r="6" spans="1:21" ht="15" thickBot="1" x14ac:dyDescent="0.4">
      <c r="A6" s="2" t="s">
        <v>20</v>
      </c>
      <c r="C6" s="2"/>
      <c r="D6" s="10" t="s">
        <v>25</v>
      </c>
      <c r="F6" s="5" t="s">
        <v>26</v>
      </c>
      <c r="G6" s="5" t="s">
        <v>26</v>
      </c>
      <c r="H6" s="5" t="s">
        <v>26</v>
      </c>
      <c r="J6" s="5" t="s">
        <v>26</v>
      </c>
      <c r="K6" s="5" t="s">
        <v>26</v>
      </c>
      <c r="L6" s="5" t="s">
        <v>26</v>
      </c>
      <c r="M6" s="5" t="s">
        <v>26</v>
      </c>
      <c r="N6" s="5"/>
      <c r="O6" s="5" t="s">
        <v>26</v>
      </c>
      <c r="P6" s="5" t="s">
        <v>26</v>
      </c>
      <c r="Q6" s="5" t="s">
        <v>26</v>
      </c>
      <c r="S6" s="5" t="s">
        <v>26</v>
      </c>
    </row>
    <row r="7" spans="1:21" x14ac:dyDescent="0.35">
      <c r="A7" s="2"/>
      <c r="C7" s="2"/>
    </row>
    <row r="8" spans="1:21" x14ac:dyDescent="0.35">
      <c r="A8" s="2" t="s">
        <v>27</v>
      </c>
      <c r="B8" s="2" t="s">
        <v>32</v>
      </c>
      <c r="C8" s="11">
        <f t="shared" ref="C8:C15" si="0">SUM(D8:P8)</f>
        <v>548955555.10000002</v>
      </c>
      <c r="D8" s="12">
        <v>546650000</v>
      </c>
      <c r="F8" s="12">
        <v>54980</v>
      </c>
      <c r="G8" s="12">
        <v>603570</v>
      </c>
      <c r="H8" s="12">
        <v>655630</v>
      </c>
      <c r="J8" s="12">
        <v>184650</v>
      </c>
      <c r="K8" s="12">
        <v>797510</v>
      </c>
      <c r="L8" s="12">
        <v>9215.1</v>
      </c>
      <c r="M8" s="12">
        <v>0</v>
      </c>
      <c r="N8" s="13"/>
      <c r="O8" s="12">
        <v>0</v>
      </c>
      <c r="P8" s="12">
        <v>0</v>
      </c>
      <c r="Q8" s="12">
        <v>0</v>
      </c>
      <c r="S8" s="12">
        <v>282210</v>
      </c>
    </row>
    <row r="9" spans="1:21" x14ac:dyDescent="0.35">
      <c r="B9" s="2" t="s">
        <v>33</v>
      </c>
      <c r="C9" s="11">
        <f t="shared" si="0"/>
        <v>709356973.79999995</v>
      </c>
      <c r="D9" s="12">
        <v>705350000</v>
      </c>
      <c r="F9" s="12">
        <v>200760</v>
      </c>
      <c r="G9" s="12">
        <v>1216100</v>
      </c>
      <c r="H9" s="12">
        <v>1291100</v>
      </c>
      <c r="J9" s="12">
        <v>218870</v>
      </c>
      <c r="K9" s="12">
        <v>1055200</v>
      </c>
      <c r="L9" s="12">
        <v>18875</v>
      </c>
      <c r="M9" s="12">
        <v>6068.8</v>
      </c>
      <c r="N9" s="13"/>
      <c r="O9" s="12">
        <v>0</v>
      </c>
      <c r="P9" s="12">
        <v>0</v>
      </c>
      <c r="Q9" s="12">
        <v>0</v>
      </c>
      <c r="S9" s="12">
        <v>1624200</v>
      </c>
    </row>
    <row r="10" spans="1:21" x14ac:dyDescent="0.35">
      <c r="B10" s="2" t="s">
        <v>34</v>
      </c>
      <c r="C10" s="11">
        <f t="shared" si="0"/>
        <v>633103924</v>
      </c>
      <c r="D10" s="12">
        <v>629400000</v>
      </c>
      <c r="F10" s="12">
        <v>105470</v>
      </c>
      <c r="G10" s="12">
        <v>851490</v>
      </c>
      <c r="H10" s="12">
        <v>1336600</v>
      </c>
      <c r="J10" s="12">
        <v>220970</v>
      </c>
      <c r="K10" s="12">
        <v>1177300</v>
      </c>
      <c r="L10" s="12">
        <v>12094</v>
      </c>
      <c r="M10" s="12">
        <v>0</v>
      </c>
      <c r="N10" s="13"/>
      <c r="O10" s="12">
        <v>0</v>
      </c>
      <c r="P10" s="12">
        <v>0</v>
      </c>
      <c r="Q10" s="12">
        <v>0</v>
      </c>
      <c r="S10" s="12">
        <v>2479400</v>
      </c>
    </row>
    <row r="11" spans="1:21" x14ac:dyDescent="0.35">
      <c r="B11" s="2" t="s">
        <v>35</v>
      </c>
      <c r="C11" s="11">
        <f t="shared" si="0"/>
        <v>680449366.5</v>
      </c>
      <c r="D11" s="12">
        <v>676150000</v>
      </c>
      <c r="F11" s="12">
        <v>148050</v>
      </c>
      <c r="G11" s="12">
        <v>1121100</v>
      </c>
      <c r="H11" s="12">
        <v>1410700</v>
      </c>
      <c r="J11" s="12">
        <v>136600</v>
      </c>
      <c r="K11" s="12">
        <v>1401200</v>
      </c>
      <c r="L11" s="12">
        <v>61999</v>
      </c>
      <c r="M11" s="12">
        <v>12276</v>
      </c>
      <c r="N11" s="13"/>
      <c r="O11" s="12">
        <v>7441.5</v>
      </c>
      <c r="P11" s="12">
        <v>0</v>
      </c>
      <c r="Q11" s="12">
        <v>0</v>
      </c>
      <c r="S11" s="12">
        <v>3566500</v>
      </c>
    </row>
    <row r="12" spans="1:21" x14ac:dyDescent="0.35">
      <c r="B12" s="2" t="s">
        <v>36</v>
      </c>
      <c r="C12" s="11">
        <f t="shared" si="0"/>
        <v>839259546</v>
      </c>
      <c r="D12" s="12">
        <v>825630000</v>
      </c>
      <c r="F12" s="12">
        <v>566200</v>
      </c>
      <c r="G12" s="12">
        <v>3098700</v>
      </c>
      <c r="H12" s="12">
        <v>6434600</v>
      </c>
      <c r="J12" s="12">
        <v>256570</v>
      </c>
      <c r="K12" s="12">
        <v>2361400</v>
      </c>
      <c r="L12" s="12">
        <v>601970</v>
      </c>
      <c r="M12" s="12">
        <v>239220</v>
      </c>
      <c r="N12" s="13"/>
      <c r="O12" s="12">
        <v>32019</v>
      </c>
      <c r="P12" s="12">
        <v>38867</v>
      </c>
      <c r="Q12" s="12">
        <v>344610</v>
      </c>
      <c r="S12" s="12">
        <v>2005200</v>
      </c>
    </row>
    <row r="13" spans="1:21" x14ac:dyDescent="0.35">
      <c r="B13" s="2" t="s">
        <v>37</v>
      </c>
      <c r="C13" s="11">
        <f t="shared" si="0"/>
        <v>550544032.77999997</v>
      </c>
      <c r="D13" s="12">
        <v>543420000</v>
      </c>
      <c r="F13" s="12">
        <v>669540</v>
      </c>
      <c r="G13" s="12">
        <v>1614500</v>
      </c>
      <c r="H13" s="12">
        <v>2680800</v>
      </c>
      <c r="J13" s="12">
        <v>231050</v>
      </c>
      <c r="K13" s="12">
        <v>1679900</v>
      </c>
      <c r="L13" s="12">
        <v>223900</v>
      </c>
      <c r="M13" s="12">
        <v>23065</v>
      </c>
      <c r="N13" s="13"/>
      <c r="O13" s="12">
        <v>638.89</v>
      </c>
      <c r="P13" s="12">
        <v>638.89</v>
      </c>
      <c r="Q13" s="12">
        <v>0</v>
      </c>
      <c r="S13" s="12">
        <v>210790</v>
      </c>
    </row>
    <row r="14" spans="1:21" x14ac:dyDescent="0.35">
      <c r="B14" s="2" t="s">
        <v>38</v>
      </c>
      <c r="C14" s="11">
        <f t="shared" si="0"/>
        <v>775281507</v>
      </c>
      <c r="D14" s="12">
        <v>761810000</v>
      </c>
      <c r="F14" s="12">
        <v>653870</v>
      </c>
      <c r="G14" s="12">
        <v>3130500</v>
      </c>
      <c r="H14" s="12">
        <v>6098800</v>
      </c>
      <c r="J14" s="12">
        <v>268560</v>
      </c>
      <c r="K14" s="12">
        <v>2294800</v>
      </c>
      <c r="L14" s="12">
        <v>731850</v>
      </c>
      <c r="M14" s="12">
        <v>219550</v>
      </c>
      <c r="N14" s="13"/>
      <c r="O14" s="12">
        <v>29389</v>
      </c>
      <c r="P14" s="12">
        <v>44188</v>
      </c>
      <c r="Q14" s="12">
        <v>313070</v>
      </c>
      <c r="S14" s="12">
        <v>2135600</v>
      </c>
    </row>
    <row r="15" spans="1:21" x14ac:dyDescent="0.35">
      <c r="B15" s="2" t="s">
        <v>39</v>
      </c>
      <c r="C15" s="11">
        <f t="shared" si="0"/>
        <v>922797231</v>
      </c>
      <c r="D15" s="12">
        <v>905670000</v>
      </c>
      <c r="F15" s="12">
        <v>977400</v>
      </c>
      <c r="G15" s="12">
        <v>3812500</v>
      </c>
      <c r="H15" s="12">
        <v>7934700</v>
      </c>
      <c r="J15" s="12">
        <v>388830</v>
      </c>
      <c r="K15" s="12">
        <v>2609700</v>
      </c>
      <c r="L15" s="12">
        <v>953590</v>
      </c>
      <c r="M15" s="12">
        <v>355910</v>
      </c>
      <c r="N15" s="13"/>
      <c r="O15" s="12">
        <v>37105</v>
      </c>
      <c r="P15" s="12">
        <v>57496</v>
      </c>
      <c r="Q15" s="12">
        <v>378380</v>
      </c>
      <c r="S15" s="12">
        <v>1563900</v>
      </c>
    </row>
    <row r="16" spans="1:21" x14ac:dyDescent="0.35">
      <c r="C16" s="14"/>
      <c r="U16" s="17" t="s">
        <v>42</v>
      </c>
    </row>
    <row r="17" spans="1:21" x14ac:dyDescent="0.35">
      <c r="A17" s="15"/>
      <c r="B17" s="2" t="s">
        <v>32</v>
      </c>
      <c r="C17" s="15" t="s">
        <v>28</v>
      </c>
      <c r="D17" s="16">
        <f>(D8/C8)*100</f>
        <v>99.58001060767478</v>
      </c>
      <c r="E17" s="16"/>
      <c r="F17" s="16">
        <f t="shared" ref="F17:H17" si="1">100*(F8/$C$8)</f>
        <v>1.0015382755346126E-2</v>
      </c>
      <c r="G17" s="16">
        <f t="shared" si="1"/>
        <v>0.10994879173598147</v>
      </c>
      <c r="H17" s="16">
        <f t="shared" si="1"/>
        <v>0.11943225529078901</v>
      </c>
      <c r="I17" s="16"/>
      <c r="J17" s="16">
        <f>(J8/C8)*100</f>
        <v>3.3636602869673737E-2</v>
      </c>
      <c r="K17" s="16">
        <f>(K8/C8)*100</f>
        <v>0.14527769918545086</v>
      </c>
      <c r="L17" s="16">
        <f>(L8/C8)*100</f>
        <v>1.6786604879736283E-3</v>
      </c>
      <c r="M17" s="16">
        <f>100*(M8/C8)</f>
        <v>0</v>
      </c>
      <c r="N17" s="16"/>
      <c r="O17" s="16">
        <f>100*(O8/C8)</f>
        <v>0</v>
      </c>
      <c r="P17" s="16">
        <f>100*(P8/C8)</f>
        <v>0</v>
      </c>
      <c r="Q17" s="16">
        <f t="shared" ref="Q17:S17" si="2">100*(Q8/$C$8)</f>
        <v>0</v>
      </c>
      <c r="S17" s="16">
        <f t="shared" si="2"/>
        <v>5.1408533419174791E-2</v>
      </c>
      <c r="U17" s="19">
        <f>SUM(F17:S17)</f>
        <v>0.4713979257443896</v>
      </c>
    </row>
    <row r="18" spans="1:21" x14ac:dyDescent="0.35">
      <c r="B18" s="2" t="s">
        <v>33</v>
      </c>
      <c r="D18" s="16">
        <f t="shared" ref="D18:D24" si="3">(D9/C9)*100</f>
        <v>99.435125903036564</v>
      </c>
      <c r="E18" s="16"/>
      <c r="F18" s="16">
        <f t="shared" ref="F18:H18" si="4">100*(F9/$C$9)</f>
        <v>2.8301688348045109E-2</v>
      </c>
      <c r="G18" s="16">
        <f t="shared" si="4"/>
        <v>0.17143695556912561</v>
      </c>
      <c r="H18" s="16">
        <f t="shared" si="4"/>
        <v>0.18200991146722975</v>
      </c>
      <c r="I18" s="16"/>
      <c r="J18" s="16">
        <f t="shared" ref="J18:J24" si="5">(J9/C9)*100</f>
        <v>3.0854704765573986E-2</v>
      </c>
      <c r="K18" s="16">
        <f t="shared" ref="K18:K24" si="6">(K9/C9)*100</f>
        <v>0.14875444084905959</v>
      </c>
      <c r="L18" s="16">
        <f t="shared" ref="L18:L24" si="7">(L9/C9)*100</f>
        <v>2.660860567689537E-3</v>
      </c>
      <c r="M18" s="16">
        <f t="shared" ref="M18:M24" si="8">100*(M9/C9)</f>
        <v>8.55535396725524E-4</v>
      </c>
      <c r="N18" s="16"/>
      <c r="O18" s="16">
        <f t="shared" ref="O18:O24" si="9">100*(O9/C9)</f>
        <v>0</v>
      </c>
      <c r="P18" s="16">
        <f t="shared" ref="P18:P24" si="10">100*(P9/C9)</f>
        <v>0</v>
      </c>
      <c r="Q18" s="16">
        <f t="shared" ref="Q18:S18" si="11">100*(Q9/$C$9)</f>
        <v>0</v>
      </c>
      <c r="S18" s="16">
        <f t="shared" si="11"/>
        <v>0.22896793292934287</v>
      </c>
      <c r="U18" s="19">
        <f t="shared" ref="U18:U27" si="12">SUM(F18:S18)</f>
        <v>0.79384202989279196</v>
      </c>
    </row>
    <row r="19" spans="1:21" x14ac:dyDescent="0.35">
      <c r="B19" s="2" t="s">
        <v>34</v>
      </c>
      <c r="D19" s="16">
        <f t="shared" si="3"/>
        <v>99.414957977736378</v>
      </c>
      <c r="E19" s="16"/>
      <c r="F19" s="16">
        <f t="shared" ref="F19:H19" si="13">100*(F10/$C$10)</f>
        <v>1.6659192275042665E-2</v>
      </c>
      <c r="G19" s="16">
        <f t="shared" si="13"/>
        <v>0.13449450678179653</v>
      </c>
      <c r="H19" s="16">
        <f t="shared" si="13"/>
        <v>0.21111857774553927</v>
      </c>
      <c r="I19" s="16"/>
      <c r="J19" s="16">
        <f t="shared" si="5"/>
        <v>3.4902642618907541E-2</v>
      </c>
      <c r="K19" s="16">
        <f t="shared" si="6"/>
        <v>0.1859568319465984</v>
      </c>
      <c r="L19" s="16">
        <f t="shared" si="7"/>
        <v>1.9102708957463358E-3</v>
      </c>
      <c r="M19" s="16">
        <f t="shared" si="8"/>
        <v>0</v>
      </c>
      <c r="N19" s="16"/>
      <c r="O19" s="16">
        <f t="shared" si="9"/>
        <v>0</v>
      </c>
      <c r="P19" s="16">
        <f t="shared" si="10"/>
        <v>0</v>
      </c>
      <c r="Q19" s="16">
        <f t="shared" ref="Q19:S19" si="14">100*(Q10/$C$10)</f>
        <v>0</v>
      </c>
      <c r="S19" s="16">
        <f t="shared" si="14"/>
        <v>0.39162606738163258</v>
      </c>
      <c r="U19" s="19">
        <f t="shared" si="12"/>
        <v>0.9766680896452633</v>
      </c>
    </row>
    <row r="20" spans="1:21" x14ac:dyDescent="0.35">
      <c r="B20" s="2" t="s">
        <v>35</v>
      </c>
      <c r="D20" s="16">
        <f t="shared" si="3"/>
        <v>99.368157762845087</v>
      </c>
      <c r="E20" s="16"/>
      <c r="F20" s="16">
        <f t="shared" ref="F20:H20" si="15">100*(F11/$C$11)</f>
        <v>2.1757680628247011E-2</v>
      </c>
      <c r="G20" s="16">
        <f t="shared" si="15"/>
        <v>0.16475876901268302</v>
      </c>
      <c r="H20" s="16">
        <f t="shared" si="15"/>
        <v>0.20731887917776465</v>
      </c>
      <c r="I20" s="16"/>
      <c r="J20" s="16">
        <f t="shared" si="5"/>
        <v>2.0074969090297479E-2</v>
      </c>
      <c r="K20" s="16">
        <f t="shared" si="6"/>
        <v>0.20592274296723884</v>
      </c>
      <c r="L20" s="16">
        <f t="shared" si="7"/>
        <v>9.1114788333041975E-3</v>
      </c>
      <c r="M20" s="16">
        <f t="shared" si="8"/>
        <v>1.8041019074120923E-3</v>
      </c>
      <c r="N20" s="16"/>
      <c r="O20" s="16">
        <f t="shared" si="9"/>
        <v>1.093615537960825E-3</v>
      </c>
      <c r="P20" s="16">
        <f t="shared" si="10"/>
        <v>0</v>
      </c>
      <c r="Q20" s="16">
        <f t="shared" ref="Q20:S20" si="16">100*(Q11/$C$11)</f>
        <v>0</v>
      </c>
      <c r="S20" s="16">
        <f t="shared" si="16"/>
        <v>0.52413892577266441</v>
      </c>
      <c r="U20" s="19">
        <f t="shared" si="12"/>
        <v>1.1559811629275725</v>
      </c>
    </row>
    <row r="21" spans="1:21" x14ac:dyDescent="0.35">
      <c r="B21" s="2" t="s">
        <v>36</v>
      </c>
      <c r="D21" s="16">
        <f t="shared" si="3"/>
        <v>98.376003458648782</v>
      </c>
      <c r="E21" s="16"/>
      <c r="F21" s="16">
        <f t="shared" ref="F21:H21" si="17">100*(F12/$C$12)</f>
        <v>6.7464231142626757E-2</v>
      </c>
      <c r="G21" s="16">
        <f t="shared" si="17"/>
        <v>0.36921832045506453</v>
      </c>
      <c r="H21" s="16">
        <f t="shared" si="17"/>
        <v>0.76669964978867222</v>
      </c>
      <c r="I21" s="16"/>
      <c r="J21" s="16">
        <f t="shared" si="5"/>
        <v>3.0570995733422375E-2</v>
      </c>
      <c r="K21" s="16">
        <f t="shared" si="6"/>
        <v>0.2813670706820891</v>
      </c>
      <c r="L21" s="16">
        <f t="shared" si="7"/>
        <v>7.1726321478147351E-2</v>
      </c>
      <c r="M21" s="16">
        <f t="shared" si="8"/>
        <v>2.850369723408544E-2</v>
      </c>
      <c r="N21" s="16"/>
      <c r="O21" s="16">
        <f t="shared" si="9"/>
        <v>3.8151487406495347E-3</v>
      </c>
      <c r="P21" s="16">
        <f t="shared" si="10"/>
        <v>4.6311060964685175E-3</v>
      </c>
      <c r="Q21" s="16">
        <f t="shared" ref="Q21:S21" si="18">100*(Q12/$C$12)</f>
        <v>4.1061195150230677E-2</v>
      </c>
      <c r="S21" s="16">
        <f t="shared" si="18"/>
        <v>0.23892489630377109</v>
      </c>
      <c r="U21" s="19">
        <f t="shared" si="12"/>
        <v>1.9039826328052276</v>
      </c>
    </row>
    <row r="22" spans="1:21" x14ac:dyDescent="0.35">
      <c r="B22" s="2" t="s">
        <v>37</v>
      </c>
      <c r="D22" s="16">
        <f t="shared" si="3"/>
        <v>98.70600127222761</v>
      </c>
      <c r="E22" s="16"/>
      <c r="F22" s="16">
        <f t="shared" ref="F22:H22" si="19">100*(F13/$C$13)</f>
        <v>0.12161425065659577</v>
      </c>
      <c r="G22" s="16">
        <f t="shared" si="19"/>
        <v>0.29325538083620678</v>
      </c>
      <c r="H22" s="16">
        <f t="shared" si="19"/>
        <v>0.48693652830331563</v>
      </c>
      <c r="I22" s="16"/>
      <c r="J22" s="16">
        <f t="shared" si="5"/>
        <v>4.1967578657296736E-2</v>
      </c>
      <c r="K22" s="16">
        <f t="shared" si="6"/>
        <v>0.30513453965112652</v>
      </c>
      <c r="L22" s="16">
        <f t="shared" si="7"/>
        <v>4.0668863282271109E-2</v>
      </c>
      <c r="M22" s="16">
        <f t="shared" si="8"/>
        <v>4.18949232517009E-3</v>
      </c>
      <c r="N22" s="16"/>
      <c r="O22" s="16">
        <f t="shared" si="9"/>
        <v>1.1604703020281458E-4</v>
      </c>
      <c r="P22" s="16">
        <f t="shared" si="10"/>
        <v>1.1604703020281458E-4</v>
      </c>
      <c r="Q22" s="16">
        <f t="shared" ref="Q22:S22" si="20">100*(Q13/$C$13)</f>
        <v>0</v>
      </c>
      <c r="S22" s="16">
        <f t="shared" si="20"/>
        <v>3.8287582363867471E-2</v>
      </c>
      <c r="U22" s="19">
        <f t="shared" si="12"/>
        <v>1.3322863101362561</v>
      </c>
    </row>
    <row r="23" spans="1:21" x14ac:dyDescent="0.35">
      <c r="B23" s="2" t="s">
        <v>38</v>
      </c>
      <c r="D23" s="16">
        <f t="shared" si="3"/>
        <v>98.262372199212024</v>
      </c>
      <c r="E23" s="16"/>
      <c r="F23" s="16">
        <f t="shared" ref="F23:H23" si="21">100*(F14/$C$14)</f>
        <v>8.4339687467870933E-2</v>
      </c>
      <c r="G23" s="16">
        <f t="shared" si="21"/>
        <v>0.40378881370634839</v>
      </c>
      <c r="H23" s="16">
        <f t="shared" si="21"/>
        <v>0.78665619454792446</v>
      </c>
      <c r="I23" s="16"/>
      <c r="J23" s="16">
        <f t="shared" si="5"/>
        <v>3.4640320654520655E-2</v>
      </c>
      <c r="K23" s="16">
        <f t="shared" si="6"/>
        <v>0.29599570985252455</v>
      </c>
      <c r="L23" s="16">
        <f t="shared" si="7"/>
        <v>9.4397969433314494E-2</v>
      </c>
      <c r="M23" s="16">
        <f t="shared" si="8"/>
        <v>2.8318745902963995E-2</v>
      </c>
      <c r="N23" s="16"/>
      <c r="O23" s="16">
        <f t="shared" si="9"/>
        <v>3.790752099030785E-3</v>
      </c>
      <c r="P23" s="16">
        <f t="shared" si="10"/>
        <v>5.6996071234806326E-3</v>
      </c>
      <c r="Q23" s="16">
        <f t="shared" ref="Q23:S23" si="22">100*(Q14/$C$14)</f>
        <v>4.0381461078756259E-2</v>
      </c>
      <c r="S23" s="16">
        <f t="shared" si="22"/>
        <v>0.27546123320596633</v>
      </c>
      <c r="U23" s="19">
        <f t="shared" si="12"/>
        <v>2.0534704950727019</v>
      </c>
    </row>
    <row r="24" spans="1:21" x14ac:dyDescent="0.35">
      <c r="B24" s="2" t="s">
        <v>39</v>
      </c>
      <c r="D24" s="16">
        <f t="shared" si="3"/>
        <v>98.143987603707927</v>
      </c>
      <c r="E24" s="16"/>
      <c r="F24" s="16">
        <f t="shared" ref="F24:H24" si="23">100*(F15/$C$15)</f>
        <v>0.10591709285265509</v>
      </c>
      <c r="G24" s="16">
        <f t="shared" si="23"/>
        <v>0.41314601647303811</v>
      </c>
      <c r="H24" s="16">
        <f t="shared" si="23"/>
        <v>0.8598530352547189</v>
      </c>
      <c r="I24" s="16"/>
      <c r="J24" s="16">
        <f t="shared" si="5"/>
        <v>4.2136017202678407E-2</v>
      </c>
      <c r="K24" s="16">
        <f t="shared" si="6"/>
        <v>0.28280318929565579</v>
      </c>
      <c r="L24" s="16">
        <f t="shared" si="7"/>
        <v>0.10333689438649822</v>
      </c>
      <c r="M24" s="16">
        <f t="shared" si="8"/>
        <v>3.856860294371646E-2</v>
      </c>
      <c r="N24" s="16"/>
      <c r="O24" s="16">
        <f t="shared" si="9"/>
        <v>4.020926673110054E-3</v>
      </c>
      <c r="P24" s="16">
        <f t="shared" si="10"/>
        <v>6.2306212100023085E-3</v>
      </c>
      <c r="Q24" s="16">
        <f t="shared" ref="Q24:S24" si="24">100*(Q15/$C$15)</f>
        <v>4.1003590744411324E-2</v>
      </c>
      <c r="S24" s="16">
        <f t="shared" si="24"/>
        <v>0.16947385053434344</v>
      </c>
      <c r="U24" s="19">
        <f t="shared" si="12"/>
        <v>2.066489837570828</v>
      </c>
    </row>
    <row r="25" spans="1:21" x14ac:dyDescent="0.35">
      <c r="C25" s="1" t="s">
        <v>29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S25" s="16"/>
      <c r="U25" s="19"/>
    </row>
    <row r="26" spans="1:21" x14ac:dyDescent="0.35">
      <c r="B26" s="2" t="s">
        <v>30</v>
      </c>
      <c r="D26" s="16">
        <f>AVERAGE(D17:D20)</f>
        <v>99.449563062823202</v>
      </c>
      <c r="E26" s="16"/>
      <c r="F26" s="16">
        <f t="shared" ref="F26:Q26" si="25">AVERAGE(F17:F20)</f>
        <v>1.9183486001670226E-2</v>
      </c>
      <c r="G26" s="16">
        <f t="shared" si="25"/>
        <v>0.14515975577489665</v>
      </c>
      <c r="H26" s="16">
        <f t="shared" si="25"/>
        <v>0.17996990592033069</v>
      </c>
      <c r="I26" s="16"/>
      <c r="J26" s="16">
        <f t="shared" si="25"/>
        <v>2.9867229836113184E-2</v>
      </c>
      <c r="K26" s="16">
        <f t="shared" si="25"/>
        <v>0.17147792873708692</v>
      </c>
      <c r="L26" s="16">
        <f t="shared" si="25"/>
        <v>3.840317696178425E-3</v>
      </c>
      <c r="M26" s="16">
        <f>AVERAGE(M17:M20)</f>
        <v>6.649093260344041E-4</v>
      </c>
      <c r="N26" s="16"/>
      <c r="O26" s="16">
        <f t="shared" si="25"/>
        <v>2.7340388449020625E-4</v>
      </c>
      <c r="P26" s="16">
        <f t="shared" si="25"/>
        <v>0</v>
      </c>
      <c r="Q26" s="16">
        <f t="shared" si="25"/>
        <v>0</v>
      </c>
      <c r="S26" s="16">
        <f t="shared" ref="S26" si="26">AVERAGE(S17:S20)</f>
        <v>0.2990353648757037</v>
      </c>
      <c r="U26" s="19">
        <f t="shared" si="12"/>
        <v>0.84947230205250435</v>
      </c>
    </row>
    <row r="27" spans="1:21" x14ac:dyDescent="0.35">
      <c r="B27" s="2" t="s">
        <v>40</v>
      </c>
      <c r="D27" s="16">
        <f>AVERAGE(D21:D24)</f>
        <v>98.372091133449089</v>
      </c>
      <c r="E27" s="16"/>
      <c r="F27" s="16">
        <f t="shared" ref="F27:Q27" si="27">AVERAGE(F21:F24)</f>
        <v>9.4833815529937152E-2</v>
      </c>
      <c r="G27" s="16">
        <f t="shared" si="27"/>
        <v>0.36985213286766444</v>
      </c>
      <c r="H27" s="16">
        <f t="shared" si="27"/>
        <v>0.72503635197365779</v>
      </c>
      <c r="I27" s="16"/>
      <c r="J27" s="16">
        <f t="shared" si="27"/>
        <v>3.7328728061979545E-2</v>
      </c>
      <c r="K27" s="16">
        <f t="shared" si="27"/>
        <v>0.29132512737034899</v>
      </c>
      <c r="L27" s="16">
        <f t="shared" si="27"/>
        <v>7.7532512145057797E-2</v>
      </c>
      <c r="M27" s="16">
        <f t="shared" ref="M27" si="28">100*(M18/$C$8)</f>
        <v>1.5584784392420917E-10</v>
      </c>
      <c r="N27" s="16"/>
      <c r="O27" s="16">
        <f t="shared" si="27"/>
        <v>2.9357186357482972E-3</v>
      </c>
      <c r="P27" s="16">
        <f t="shared" si="27"/>
        <v>4.1693453650385685E-3</v>
      </c>
      <c r="Q27" s="16">
        <f t="shared" si="27"/>
        <v>3.0611561743349565E-2</v>
      </c>
      <c r="S27" s="16">
        <f t="shared" ref="S27" si="29">AVERAGE(S21:S24)</f>
        <v>0.18053689060198708</v>
      </c>
      <c r="U27" s="19">
        <f t="shared" si="12"/>
        <v>1.8141621844506173</v>
      </c>
    </row>
  </sheetData>
  <mergeCells count="3">
    <mergeCell ref="F2:H2"/>
    <mergeCell ref="J2:K2"/>
    <mergeCell ref="O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OA_MS</dc:creator>
  <cp:lastModifiedBy>Ian Lamb</cp:lastModifiedBy>
  <dcterms:created xsi:type="dcterms:W3CDTF">2024-08-16T14:01:01Z</dcterms:created>
  <dcterms:modified xsi:type="dcterms:W3CDTF">2025-01-15T14:54:46Z</dcterms:modified>
</cp:coreProperties>
</file>