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ydrive.lilly.com/personal/ian_lamb_lilly_com/Documents/Aug 2024/final skyline extracted data for figs 8-16-24/WT GLP1R TEV-Danu treatment/"/>
    </mc:Choice>
  </mc:AlternateContent>
  <xr:revisionPtr revIDLastSave="12" documentId="13_ncr:1_{489688DC-1668-4B61-8C89-AB456D61189A}" xr6:coauthVersionLast="47" xr6:coauthVersionMax="47" xr10:uidLastSave="{6A7BC002-DE34-48EB-B840-1788F81BC1B2}"/>
  <bookViews>
    <workbookView xWindow="1365" yWindow="4770" windowWidth="35040" windowHeight="15375" xr2:uid="{3EB7821A-94BB-47A4-90C6-9BB40CA7D941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21" i="1" l="1"/>
  <c r="O22" i="1"/>
  <c r="O23" i="1"/>
  <c r="O24" i="1"/>
  <c r="O25" i="1"/>
  <c r="O26" i="1"/>
  <c r="O27" i="1"/>
  <c r="O20" i="1"/>
  <c r="L30" i="1"/>
  <c r="I30" i="1"/>
  <c r="D30" i="1"/>
  <c r="L29" i="1"/>
  <c r="I29" i="1"/>
  <c r="D29" i="1"/>
  <c r="B15" i="1"/>
  <c r="C27" i="1" s="1"/>
  <c r="B14" i="1"/>
  <c r="N26" i="1" s="1"/>
  <c r="B13" i="1"/>
  <c r="F25" i="1" s="1"/>
  <c r="B12" i="1"/>
  <c r="N24" i="1" s="1"/>
  <c r="B11" i="1"/>
  <c r="H23" i="1" s="1"/>
  <c r="B10" i="1"/>
  <c r="N22" i="1" s="1"/>
  <c r="B9" i="1"/>
  <c r="K21" i="1" s="1"/>
  <c r="B8" i="1"/>
  <c r="N20" i="1" s="1"/>
  <c r="H21" i="1" l="1"/>
  <c r="K23" i="1"/>
  <c r="M23" i="1"/>
  <c r="N23" i="1"/>
  <c r="C24" i="1"/>
  <c r="E24" i="1"/>
  <c r="M26" i="1"/>
  <c r="G26" i="1"/>
  <c r="K20" i="1"/>
  <c r="E27" i="1"/>
  <c r="F27" i="1"/>
  <c r="M20" i="1"/>
  <c r="C21" i="1"/>
  <c r="N21" i="1"/>
  <c r="N29" i="1" s="1"/>
  <c r="H27" i="1"/>
  <c r="J27" i="1"/>
  <c r="E22" i="1"/>
  <c r="H24" i="1"/>
  <c r="K27" i="1"/>
  <c r="N27" i="1"/>
  <c r="F24" i="1"/>
  <c r="F22" i="1"/>
  <c r="H22" i="1"/>
  <c r="G25" i="1"/>
  <c r="G22" i="1"/>
  <c r="C20" i="1"/>
  <c r="E20" i="1"/>
  <c r="J22" i="1"/>
  <c r="H25" i="1"/>
  <c r="M21" i="1"/>
  <c r="G27" i="1"/>
  <c r="G24" i="1"/>
  <c r="G30" i="1" s="1"/>
  <c r="J24" i="1"/>
  <c r="M22" i="1"/>
  <c r="G20" i="1"/>
  <c r="F23" i="1"/>
  <c r="K25" i="1"/>
  <c r="C22" i="1"/>
  <c r="K24" i="1"/>
  <c r="F20" i="1"/>
  <c r="H20" i="1"/>
  <c r="G23" i="1"/>
  <c r="M25" i="1"/>
  <c r="M27" i="1"/>
  <c r="J25" i="1"/>
  <c r="J20" i="1"/>
  <c r="J29" i="1" s="1"/>
  <c r="J23" i="1"/>
  <c r="C26" i="1"/>
  <c r="E26" i="1"/>
  <c r="K22" i="1"/>
  <c r="F26" i="1"/>
  <c r="E21" i="1"/>
  <c r="H26" i="1"/>
  <c r="F21" i="1"/>
  <c r="C23" i="1"/>
  <c r="M24" i="1"/>
  <c r="J26" i="1"/>
  <c r="N25" i="1"/>
  <c r="N30" i="1" s="1"/>
  <c r="G21" i="1"/>
  <c r="E23" i="1"/>
  <c r="K26" i="1"/>
  <c r="C25" i="1"/>
  <c r="J21" i="1"/>
  <c r="E25" i="1"/>
  <c r="E30" i="1" s="1"/>
  <c r="K29" i="1" l="1"/>
  <c r="H30" i="1"/>
  <c r="C30" i="1"/>
  <c r="F30" i="1"/>
  <c r="M29" i="1"/>
  <c r="C29" i="1"/>
  <c r="J30" i="1"/>
  <c r="M30" i="1"/>
  <c r="H29" i="1"/>
  <c r="F29" i="1"/>
  <c r="E29" i="1"/>
  <c r="G29" i="1"/>
  <c r="K30" i="1"/>
</calcChain>
</file>

<file path=xl/sharedStrings.xml><?xml version="1.0" encoding="utf-8"?>
<sst xmlns="http://schemas.openxmlformats.org/spreadsheetml/2006/main" count="58" uniqueCount="39">
  <si>
    <t>Sample ID</t>
  </si>
  <si>
    <t>Total AUC</t>
  </si>
  <si>
    <t>0P</t>
  </si>
  <si>
    <t>1P</t>
  </si>
  <si>
    <t>2P</t>
  </si>
  <si>
    <t>3P</t>
  </si>
  <si>
    <t>Unmodified</t>
  </si>
  <si>
    <t>1A</t>
  </si>
  <si>
    <r>
      <t>1B (</t>
    </r>
    <r>
      <rPr>
        <sz val="11"/>
        <color rgb="FFFF0000"/>
        <rFont val="Calibri"/>
        <family val="2"/>
        <scheme val="minor"/>
      </rPr>
      <t>S442</t>
    </r>
    <r>
      <rPr>
        <sz val="11"/>
        <color rgb="FF006100"/>
        <rFont val="Calibri"/>
        <family val="2"/>
        <scheme val="minor"/>
      </rPr>
      <t>)</t>
    </r>
  </si>
  <si>
    <r>
      <t>1C (</t>
    </r>
    <r>
      <rPr>
        <sz val="11"/>
        <color rgb="FFFF0000"/>
        <rFont val="Calibri"/>
        <family val="2"/>
        <scheme val="minor"/>
      </rPr>
      <t>S444 or S445</t>
    </r>
    <r>
      <rPr>
        <sz val="11"/>
        <color rgb="FF006100"/>
        <rFont val="Calibri"/>
        <family val="2"/>
        <scheme val="minor"/>
      </rPr>
      <t>)</t>
    </r>
  </si>
  <si>
    <t>1D</t>
  </si>
  <si>
    <t>2A</t>
  </si>
  <si>
    <r>
      <t>2B (</t>
    </r>
    <r>
      <rPr>
        <sz val="11"/>
        <color rgb="FFFF0000"/>
        <rFont val="Calibri"/>
        <family val="2"/>
        <scheme val="minor"/>
      </rPr>
      <t>S442 + S444 OR S442 + S445</t>
    </r>
    <r>
      <rPr>
        <sz val="11"/>
        <color rgb="FF006100"/>
        <rFont val="Calibri"/>
        <family val="2"/>
        <scheme val="minor"/>
      </rPr>
      <t>)</t>
    </r>
  </si>
  <si>
    <t>3A</t>
  </si>
  <si>
    <t>3B</t>
  </si>
  <si>
    <t>1152.9999++++</t>
  </si>
  <si>
    <t>1172.9915++++</t>
  </si>
  <si>
    <t>1192.9831++++</t>
  </si>
  <si>
    <t>1212.9747++++</t>
  </si>
  <si>
    <t>922.6014 +5</t>
  </si>
  <si>
    <t>938.5947, +5</t>
  </si>
  <si>
    <t>954.5879, +5</t>
  </si>
  <si>
    <t>N/a</t>
  </si>
  <si>
    <t>% GLP1R</t>
  </si>
  <si>
    <t>average DMSO</t>
  </si>
  <si>
    <t>average Danuglipron</t>
  </si>
  <si>
    <t>Danu-1</t>
  </si>
  <si>
    <t>Danu-2</t>
  </si>
  <si>
    <t>Danu-3</t>
  </si>
  <si>
    <t>Danu-4</t>
  </si>
  <si>
    <t>DMSO-1</t>
  </si>
  <si>
    <t>DMSO-2</t>
  </si>
  <si>
    <t>DMSO-3</t>
  </si>
  <si>
    <t>DMSO-4</t>
  </si>
  <si>
    <t>AUC (y10-y3)</t>
  </si>
  <si>
    <t>retention time (min)</t>
  </si>
  <si>
    <t>m/z</t>
  </si>
  <si>
    <t>`</t>
  </si>
  <si>
    <t>total % phospho increase (fig 3C)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</si>
</sst>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26">
    <xf numFmtId="0" fontId="0" fillId="0" borderId="0" xfId="0"/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" fillId="2" borderId="1" xfId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3" fillId="3" borderId="0" xfId="0" applyFont="1" applyFill="1" applyAlignment="1">
      <alignment horizontal="center" vertical="center"/>
    </xf>
    <xf numFmtId="11" fontId="3" fillId="3" borderId="0" xfId="0" applyNumberFormat="1" applyFont="1" applyFill="1" applyAlignment="1">
      <alignment horizontal="center" vertical="center"/>
    </xf>
    <xf numFmtId="0" fontId="0" fillId="3" borderId="0" xfId="0" applyFill="1" applyAlignment="1">
      <alignment horizontal="center" vertical="center"/>
    </xf>
    <xf numFmtId="11" fontId="3" fillId="0" borderId="0" xfId="0" applyNumberFormat="1" applyFont="1" applyAlignment="1">
      <alignment horizontal="center" vertical="center"/>
    </xf>
    <xf numFmtId="11" fontId="0" fillId="0" borderId="0" xfId="0" applyNumberFormat="1" applyAlignment="1">
      <alignment horizontal="center" vertical="center"/>
    </xf>
    <xf numFmtId="0" fontId="5" fillId="0" borderId="0" xfId="0" applyFont="1" applyAlignment="1">
      <alignment horizontal="center" vertical="center"/>
    </xf>
    <xf numFmtId="2" fontId="0" fillId="3" borderId="0" xfId="0" applyNumberFormat="1" applyFill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0" fontId="0" fillId="0" borderId="0" xfId="0" applyAlignment="1">
      <alignment horizontal="center"/>
    </xf>
    <xf numFmtId="11" fontId="0" fillId="0" borderId="0" xfId="0" applyNumberFormat="1" applyAlignment="1">
      <alignment horizontal="center" vertical="center" wrapText="1"/>
    </xf>
    <xf numFmtId="2" fontId="0" fillId="3" borderId="0" xfId="0" applyNumberFormat="1" applyFill="1" applyAlignment="1">
      <alignment horizontal="center" vertical="center" wrapText="1"/>
    </xf>
    <xf numFmtId="2" fontId="0" fillId="0" borderId="0" xfId="0" applyNumberFormat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4" borderId="0" xfId="0" applyFont="1" applyFill="1" applyAlignment="1">
      <alignment horizontal="center"/>
    </xf>
    <xf numFmtId="2" fontId="0" fillId="4" borderId="0" xfId="0" applyNumberFormat="1" applyFill="1" applyAlignment="1">
      <alignment horizontal="center"/>
    </xf>
  </cellXfs>
  <cellStyles count="2">
    <cellStyle name="Good" xfId="1" builtinId="2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D91287-A972-48C5-A886-54EE3A0177A1}">
  <dimension ref="A1:T31"/>
  <sheetViews>
    <sheetView tabSelected="1" workbookViewId="0">
      <selection activeCell="T17" sqref="T17"/>
    </sheetView>
  </sheetViews>
  <sheetFormatPr defaultRowHeight="14.5" x14ac:dyDescent="0.35"/>
  <cols>
    <col min="1" max="1" width="24.26953125" style="3" customWidth="1"/>
    <col min="2" max="2" width="24.26953125" style="2" customWidth="1"/>
    <col min="3" max="3" width="24.81640625" style="2" customWidth="1"/>
    <col min="4" max="4" width="9.1796875" style="2"/>
    <col min="5" max="8" width="23.453125" style="2" customWidth="1"/>
    <col min="9" max="9" width="9.1796875" style="2"/>
    <col min="10" max="10" width="23.453125" style="2" customWidth="1"/>
    <col min="11" max="11" width="33.81640625" style="2" customWidth="1"/>
    <col min="12" max="12" width="9.1796875" style="2"/>
    <col min="13" max="14" width="23.453125" style="2" customWidth="1"/>
    <col min="15" max="15" width="49.1796875" style="17" customWidth="1"/>
  </cols>
  <sheetData>
    <row r="1" spans="1:14" ht="15" thickBot="1" x14ac:dyDescent="0.4">
      <c r="A1" s="1"/>
      <c r="B1" s="3" t="s">
        <v>34</v>
      </c>
    </row>
    <row r="2" spans="1:14" ht="15" thickBot="1" x14ac:dyDescent="0.4">
      <c r="A2" s="3" t="s">
        <v>0</v>
      </c>
      <c r="B2" s="3" t="s">
        <v>1</v>
      </c>
      <c r="C2" s="4" t="s">
        <v>2</v>
      </c>
      <c r="E2" s="21" t="s">
        <v>3</v>
      </c>
      <c r="F2" s="22"/>
      <c r="G2" s="22"/>
      <c r="H2" s="23"/>
      <c r="J2" s="21" t="s">
        <v>4</v>
      </c>
      <c r="K2" s="23"/>
      <c r="M2" s="21" t="s">
        <v>5</v>
      </c>
      <c r="N2" s="23"/>
    </row>
    <row r="3" spans="1:14" ht="15" thickBot="1" x14ac:dyDescent="0.4">
      <c r="B3" s="3"/>
      <c r="C3" s="5" t="s">
        <v>6</v>
      </c>
      <c r="E3" s="4" t="s">
        <v>7</v>
      </c>
      <c r="F3" s="6" t="s">
        <v>8</v>
      </c>
      <c r="G3" s="6" t="s">
        <v>9</v>
      </c>
      <c r="H3" s="4" t="s">
        <v>10</v>
      </c>
      <c r="J3" s="4" t="s">
        <v>11</v>
      </c>
      <c r="K3" s="6" t="s">
        <v>12</v>
      </c>
      <c r="M3" s="4" t="s">
        <v>13</v>
      </c>
      <c r="N3" s="4" t="s">
        <v>14</v>
      </c>
    </row>
    <row r="4" spans="1:14" x14ac:dyDescent="0.35">
      <c r="B4" s="3" t="s">
        <v>35</v>
      </c>
      <c r="C4" s="7">
        <v>15.9</v>
      </c>
      <c r="E4" s="7">
        <v>16.3</v>
      </c>
      <c r="F4" s="7">
        <v>16.7</v>
      </c>
      <c r="G4" s="7">
        <v>16.899999999999999</v>
      </c>
      <c r="H4" s="7">
        <v>17.3</v>
      </c>
      <c r="J4" s="7">
        <v>17.5</v>
      </c>
      <c r="K4" s="7">
        <v>17.7</v>
      </c>
      <c r="M4" s="7">
        <v>18.8</v>
      </c>
      <c r="N4" s="7">
        <v>19</v>
      </c>
    </row>
    <row r="5" spans="1:14" x14ac:dyDescent="0.35">
      <c r="B5" s="3" t="s">
        <v>36</v>
      </c>
      <c r="C5" s="8" t="s">
        <v>15</v>
      </c>
      <c r="E5" s="8" t="s">
        <v>16</v>
      </c>
      <c r="F5" s="8" t="s">
        <v>16</v>
      </c>
      <c r="G5" s="8" t="s">
        <v>16</v>
      </c>
      <c r="H5" s="8" t="s">
        <v>16</v>
      </c>
      <c r="J5" s="8" t="s">
        <v>17</v>
      </c>
      <c r="K5" s="8" t="s">
        <v>17</v>
      </c>
      <c r="M5" s="8" t="s">
        <v>18</v>
      </c>
      <c r="N5" s="8" t="s">
        <v>18</v>
      </c>
    </row>
    <row r="6" spans="1:14" ht="15" thickBot="1" x14ac:dyDescent="0.4">
      <c r="B6" s="3" t="s">
        <v>36</v>
      </c>
      <c r="C6" s="5" t="s">
        <v>19</v>
      </c>
      <c r="E6" s="5" t="s">
        <v>20</v>
      </c>
      <c r="F6" s="5" t="s">
        <v>20</v>
      </c>
      <c r="G6" s="5" t="s">
        <v>20</v>
      </c>
      <c r="H6" s="5" t="s">
        <v>20</v>
      </c>
      <c r="J6" s="5" t="s">
        <v>21</v>
      </c>
      <c r="K6" s="5" t="s">
        <v>21</v>
      </c>
      <c r="M6" s="5" t="s">
        <v>22</v>
      </c>
      <c r="N6" s="5" t="s">
        <v>22</v>
      </c>
    </row>
    <row r="7" spans="1:14" x14ac:dyDescent="0.35">
      <c r="B7" s="3"/>
    </row>
    <row r="8" spans="1:14" x14ac:dyDescent="0.35">
      <c r="A8" s="9" t="s">
        <v>26</v>
      </c>
      <c r="B8" s="10">
        <f>SUM(C8:N8)</f>
        <v>222179730</v>
      </c>
      <c r="C8" s="18">
        <v>185170000</v>
      </c>
      <c r="D8" s="11"/>
      <c r="E8" s="18">
        <v>459720</v>
      </c>
      <c r="F8" s="18">
        <v>7794800</v>
      </c>
      <c r="G8" s="18">
        <v>672860</v>
      </c>
      <c r="H8" s="18">
        <v>455290</v>
      </c>
      <c r="I8" s="11"/>
      <c r="J8" s="18">
        <v>279060</v>
      </c>
      <c r="K8" s="18">
        <v>15590000</v>
      </c>
      <c r="L8" s="11"/>
      <c r="M8" s="18">
        <v>4492600</v>
      </c>
      <c r="N8" s="18">
        <v>7265400</v>
      </c>
    </row>
    <row r="9" spans="1:14" x14ac:dyDescent="0.35">
      <c r="A9" s="3" t="s">
        <v>27</v>
      </c>
      <c r="B9" s="12">
        <f t="shared" ref="B9:B14" si="0">SUM(C9:N9)</f>
        <v>235832880</v>
      </c>
      <c r="C9" s="18">
        <v>190020000</v>
      </c>
      <c r="E9" s="18">
        <v>616090</v>
      </c>
      <c r="F9" s="18">
        <v>8682900</v>
      </c>
      <c r="G9" s="18">
        <v>907130</v>
      </c>
      <c r="H9" s="18">
        <v>372200</v>
      </c>
      <c r="J9" s="18">
        <v>778260</v>
      </c>
      <c r="K9" s="18">
        <v>19524000</v>
      </c>
      <c r="M9" s="18">
        <v>5936100</v>
      </c>
      <c r="N9" s="18">
        <v>8996200</v>
      </c>
    </row>
    <row r="10" spans="1:14" x14ac:dyDescent="0.35">
      <c r="A10" s="3" t="s">
        <v>28</v>
      </c>
      <c r="B10" s="12">
        <f t="shared" si="0"/>
        <v>250226430</v>
      </c>
      <c r="C10" s="18">
        <v>205580000</v>
      </c>
      <c r="E10" s="18">
        <v>499220</v>
      </c>
      <c r="F10" s="18">
        <v>9455600</v>
      </c>
      <c r="G10" s="18">
        <v>609080</v>
      </c>
      <c r="H10" s="18">
        <v>286230</v>
      </c>
      <c r="J10" s="18">
        <v>1536100</v>
      </c>
      <c r="K10" s="18">
        <v>18360000</v>
      </c>
      <c r="M10" s="18">
        <v>4935000</v>
      </c>
      <c r="N10" s="18">
        <v>8965200</v>
      </c>
    </row>
    <row r="11" spans="1:14" x14ac:dyDescent="0.35">
      <c r="A11" s="3" t="s">
        <v>29</v>
      </c>
      <c r="B11" s="12">
        <f t="shared" si="0"/>
        <v>239890760</v>
      </c>
      <c r="C11" s="18">
        <v>195570000</v>
      </c>
      <c r="E11" s="18">
        <v>538440</v>
      </c>
      <c r="F11" s="18">
        <v>7818200</v>
      </c>
      <c r="G11" s="18">
        <v>1700600</v>
      </c>
      <c r="H11" s="18">
        <v>402280</v>
      </c>
      <c r="J11" s="18">
        <v>345640</v>
      </c>
      <c r="K11" s="18">
        <v>19632000</v>
      </c>
      <c r="M11" s="18">
        <v>5592700</v>
      </c>
      <c r="N11" s="18">
        <v>8290900</v>
      </c>
    </row>
    <row r="12" spans="1:14" x14ac:dyDescent="0.35">
      <c r="A12" s="3" t="s">
        <v>30</v>
      </c>
      <c r="B12" s="12">
        <f t="shared" si="0"/>
        <v>233589533</v>
      </c>
      <c r="C12" s="18">
        <v>225150000</v>
      </c>
      <c r="E12" s="18">
        <v>505820</v>
      </c>
      <c r="F12" s="18">
        <v>3207900</v>
      </c>
      <c r="G12" s="18">
        <v>822960</v>
      </c>
      <c r="H12" s="18">
        <v>229220</v>
      </c>
      <c r="J12" s="18">
        <v>11323</v>
      </c>
      <c r="K12" s="18">
        <v>2302400</v>
      </c>
      <c r="M12" s="18">
        <v>431960</v>
      </c>
      <c r="N12" s="18">
        <v>927950</v>
      </c>
    </row>
    <row r="13" spans="1:14" x14ac:dyDescent="0.35">
      <c r="A13" s="3" t="s">
        <v>31</v>
      </c>
      <c r="B13" s="12">
        <f t="shared" si="0"/>
        <v>210333844</v>
      </c>
      <c r="C13" s="18">
        <v>202510000</v>
      </c>
      <c r="E13" s="18">
        <v>488180</v>
      </c>
      <c r="F13" s="18">
        <v>2938500</v>
      </c>
      <c r="G13" s="18">
        <v>1047900</v>
      </c>
      <c r="H13" s="18">
        <v>224650</v>
      </c>
      <c r="J13" s="18">
        <v>15174</v>
      </c>
      <c r="K13" s="18">
        <v>2078900</v>
      </c>
      <c r="M13" s="18">
        <v>435670</v>
      </c>
      <c r="N13" s="18">
        <v>594870</v>
      </c>
    </row>
    <row r="14" spans="1:14" x14ac:dyDescent="0.35">
      <c r="A14" s="3" t="s">
        <v>32</v>
      </c>
      <c r="B14" s="12">
        <f t="shared" si="0"/>
        <v>213907581.19999999</v>
      </c>
      <c r="C14" s="18">
        <v>206230000</v>
      </c>
      <c r="E14" s="18">
        <v>490530</v>
      </c>
      <c r="F14" s="18">
        <v>2914900</v>
      </c>
      <c r="G14" s="18">
        <v>984160</v>
      </c>
      <c r="H14" s="18">
        <v>235010</v>
      </c>
      <c r="J14" s="18">
        <v>2251.1999999999998</v>
      </c>
      <c r="K14" s="18">
        <v>2064300</v>
      </c>
      <c r="M14" s="18">
        <v>471340</v>
      </c>
      <c r="N14" s="18">
        <v>515090</v>
      </c>
    </row>
    <row r="15" spans="1:14" x14ac:dyDescent="0.35">
      <c r="A15" s="3" t="s">
        <v>33</v>
      </c>
      <c r="B15" s="12">
        <f>SUM(C15:N15)</f>
        <v>207402800</v>
      </c>
      <c r="C15" s="18">
        <v>199810000</v>
      </c>
      <c r="E15" s="18">
        <v>449720</v>
      </c>
      <c r="F15" s="18">
        <v>2779000</v>
      </c>
      <c r="G15" s="18">
        <v>931050</v>
      </c>
      <c r="H15" s="18">
        <v>359910</v>
      </c>
      <c r="J15" s="18">
        <v>19130</v>
      </c>
      <c r="K15" s="18">
        <v>2056200</v>
      </c>
      <c r="M15" s="18">
        <v>442820</v>
      </c>
      <c r="N15" s="18">
        <v>554970</v>
      </c>
    </row>
    <row r="16" spans="1:14" x14ac:dyDescent="0.35">
      <c r="B16" s="12"/>
      <c r="C16" s="18"/>
      <c r="E16" s="18"/>
      <c r="F16" s="18"/>
      <c r="G16" s="18"/>
      <c r="H16" s="18"/>
      <c r="J16" s="18"/>
      <c r="K16" s="18"/>
      <c r="M16" s="18"/>
      <c r="N16" s="18"/>
    </row>
    <row r="17" spans="1:20" x14ac:dyDescent="0.35">
      <c r="B17" s="13"/>
    </row>
    <row r="19" spans="1:20" x14ac:dyDescent="0.35">
      <c r="A19" s="14"/>
      <c r="B19" s="14" t="s">
        <v>23</v>
      </c>
      <c r="O19" s="24" t="s">
        <v>38</v>
      </c>
    </row>
    <row r="20" spans="1:20" x14ac:dyDescent="0.35">
      <c r="A20" s="9" t="s">
        <v>26</v>
      </c>
      <c r="B20" s="11"/>
      <c r="C20" s="19">
        <f t="shared" ref="C20:C27" si="1">(C8/B8)*100</f>
        <v>83.342436323961692</v>
      </c>
      <c r="D20" s="11"/>
      <c r="E20" s="15">
        <f t="shared" ref="E20:E27" si="2">(E8/B8)*100</f>
        <v>0.20691356497732713</v>
      </c>
      <c r="F20" s="15">
        <f t="shared" ref="F20:F27" si="3">(F8/B8)*100</f>
        <v>3.508330845482619</v>
      </c>
      <c r="G20" s="15">
        <f t="shared" ref="G20:G27" si="4">(G8/B8)*100</f>
        <v>0.30284490848917678</v>
      </c>
      <c r="H20" s="15">
        <f t="shared" ref="H20:H27" si="5">(H8/B8)*100</f>
        <v>0.20491968371732203</v>
      </c>
      <c r="I20" s="11"/>
      <c r="J20" s="15">
        <f t="shared" ref="J20:J27" si="6">(J8/B8)*100</f>
        <v>0.12560101679842711</v>
      </c>
      <c r="K20" s="15">
        <f t="shared" ref="K20:K27" si="7">(K8/B8)*100</f>
        <v>7.0168417253905195</v>
      </c>
      <c r="L20" s="11"/>
      <c r="M20" s="15">
        <f t="shared" ref="M20:M27" si="8">(M8/B8)*100</f>
        <v>2.0220566475618638</v>
      </c>
      <c r="N20" s="15">
        <f t="shared" ref="N20:N27" si="9">(N8/B8)*100</f>
        <v>3.2700552836210575</v>
      </c>
      <c r="O20" s="25">
        <f>SUM(E20:N20)</f>
        <v>16.657563676038315</v>
      </c>
    </row>
    <row r="21" spans="1:20" x14ac:dyDescent="0.35">
      <c r="A21" s="3" t="s">
        <v>27</v>
      </c>
      <c r="C21" s="20">
        <f t="shared" si="1"/>
        <v>80.57400647441527</v>
      </c>
      <c r="E21" s="16">
        <f t="shared" si="2"/>
        <v>0.26124007814347178</v>
      </c>
      <c r="F21" s="16">
        <f t="shared" si="3"/>
        <v>3.6818021303899604</v>
      </c>
      <c r="G21" s="16">
        <f t="shared" si="4"/>
        <v>0.38464950264780723</v>
      </c>
      <c r="H21" s="16">
        <f t="shared" si="5"/>
        <v>0.1578236249330458</v>
      </c>
      <c r="J21" s="16">
        <f t="shared" si="6"/>
        <v>0.3300048746383456</v>
      </c>
      <c r="K21" s="16">
        <f t="shared" si="7"/>
        <v>8.2787438291047462</v>
      </c>
      <c r="M21" s="16">
        <f t="shared" si="8"/>
        <v>2.5170790434310941</v>
      </c>
      <c r="N21" s="16">
        <f t="shared" si="9"/>
        <v>3.8146504422962564</v>
      </c>
      <c r="O21" s="25">
        <f t="shared" ref="O21:O27" si="10">SUM(E21:N21)</f>
        <v>19.425993525584726</v>
      </c>
    </row>
    <row r="22" spans="1:20" x14ac:dyDescent="0.35">
      <c r="A22" s="3" t="s">
        <v>28</v>
      </c>
      <c r="C22" s="20">
        <f t="shared" si="1"/>
        <v>82.157588229189059</v>
      </c>
      <c r="E22" s="16">
        <f t="shared" si="2"/>
        <v>0.19950730224620955</v>
      </c>
      <c r="F22" s="16">
        <f t="shared" si="3"/>
        <v>3.7788174494596753</v>
      </c>
      <c r="G22" s="16">
        <f t="shared" si="4"/>
        <v>0.24341153730243442</v>
      </c>
      <c r="H22" s="16">
        <f t="shared" si="5"/>
        <v>0.1143883961418464</v>
      </c>
      <c r="J22" s="16">
        <f t="shared" si="6"/>
        <v>0.61388399298986918</v>
      </c>
      <c r="K22" s="16">
        <f t="shared" si="7"/>
        <v>7.3373544113625417</v>
      </c>
      <c r="M22" s="16">
        <f t="shared" si="8"/>
        <v>1.9722137265835586</v>
      </c>
      <c r="N22" s="16">
        <f t="shared" si="9"/>
        <v>3.5828349547248068</v>
      </c>
      <c r="O22" s="25">
        <f t="shared" si="10"/>
        <v>17.842411770810941</v>
      </c>
    </row>
    <row r="23" spans="1:20" x14ac:dyDescent="0.35">
      <c r="A23" s="3" t="s">
        <v>29</v>
      </c>
      <c r="C23" s="20">
        <f t="shared" si="1"/>
        <v>81.524607283748651</v>
      </c>
      <c r="E23" s="16">
        <f t="shared" si="2"/>
        <v>0.22445216314292391</v>
      </c>
      <c r="F23" s="16">
        <f t="shared" si="3"/>
        <v>3.2590667518832319</v>
      </c>
      <c r="G23" s="16">
        <f t="shared" si="4"/>
        <v>0.70890600371602475</v>
      </c>
      <c r="H23" s="16">
        <f t="shared" si="5"/>
        <v>0.16769299492819148</v>
      </c>
      <c r="J23" s="16">
        <f t="shared" si="6"/>
        <v>0.14408224810326167</v>
      </c>
      <c r="K23" s="16">
        <f t="shared" si="7"/>
        <v>8.1837249588104193</v>
      </c>
      <c r="M23" s="16">
        <f t="shared" si="8"/>
        <v>2.3313528207589154</v>
      </c>
      <c r="N23" s="16">
        <f t="shared" si="9"/>
        <v>3.4561147749083787</v>
      </c>
      <c r="O23" s="25">
        <f t="shared" si="10"/>
        <v>18.475392716251349</v>
      </c>
    </row>
    <row r="24" spans="1:20" x14ac:dyDescent="0.35">
      <c r="A24" s="3" t="s">
        <v>30</v>
      </c>
      <c r="C24" s="20">
        <f t="shared" si="1"/>
        <v>96.387024327840919</v>
      </c>
      <c r="E24" s="16">
        <f t="shared" si="2"/>
        <v>0.21654223693319341</v>
      </c>
      <c r="F24" s="16">
        <f t="shared" si="3"/>
        <v>1.3733063972519695</v>
      </c>
      <c r="G24" s="16">
        <f t="shared" si="4"/>
        <v>0.35231030664374846</v>
      </c>
      <c r="H24" s="16">
        <f t="shared" si="5"/>
        <v>9.8129396919510101E-2</v>
      </c>
      <c r="J24" s="16">
        <f t="shared" si="6"/>
        <v>4.8473918563808251E-3</v>
      </c>
      <c r="K24" s="16">
        <f t="shared" si="7"/>
        <v>0.9856606032086207</v>
      </c>
      <c r="M24" s="16">
        <f t="shared" si="8"/>
        <v>0.18492266945882374</v>
      </c>
      <c r="N24" s="16">
        <f t="shared" si="9"/>
        <v>0.39725666988683089</v>
      </c>
      <c r="O24" s="25">
        <f t="shared" si="10"/>
        <v>3.6129756721590778</v>
      </c>
    </row>
    <row r="25" spans="1:20" x14ac:dyDescent="0.35">
      <c r="A25" s="3" t="s">
        <v>31</v>
      </c>
      <c r="C25" s="20">
        <f t="shared" si="1"/>
        <v>96.280273373409173</v>
      </c>
      <c r="E25" s="16">
        <f t="shared" si="2"/>
        <v>0.23209769322715368</v>
      </c>
      <c r="F25" s="16">
        <f t="shared" si="3"/>
        <v>1.3970647538776499</v>
      </c>
      <c r="G25" s="16">
        <f t="shared" si="4"/>
        <v>0.49820798216382145</v>
      </c>
      <c r="H25" s="16">
        <f t="shared" si="5"/>
        <v>0.10680639678700495</v>
      </c>
      <c r="J25" s="16">
        <f t="shared" si="6"/>
        <v>7.2142455590741726E-3</v>
      </c>
      <c r="K25" s="16">
        <f t="shared" si="7"/>
        <v>0.98838111854219723</v>
      </c>
      <c r="M25" s="16">
        <f t="shared" si="8"/>
        <v>0.20713261913284867</v>
      </c>
      <c r="N25" s="16">
        <f t="shared" si="9"/>
        <v>0.28282181730107114</v>
      </c>
      <c r="O25" s="25">
        <f t="shared" si="10"/>
        <v>3.7197266265908211</v>
      </c>
    </row>
    <row r="26" spans="1:20" x14ac:dyDescent="0.35">
      <c r="A26" s="3" t="s">
        <v>32</v>
      </c>
      <c r="C26" s="20">
        <f t="shared" si="1"/>
        <v>96.410795186907578</v>
      </c>
      <c r="E26" s="16">
        <f t="shared" si="2"/>
        <v>0.22931866053936759</v>
      </c>
      <c r="F26" s="16">
        <f t="shared" si="3"/>
        <v>1.3626913004427916</v>
      </c>
      <c r="G26" s="16">
        <f t="shared" si="4"/>
        <v>0.46008654507659869</v>
      </c>
      <c r="H26" s="16">
        <f t="shared" si="5"/>
        <v>0.1098652037864285</v>
      </c>
      <c r="J26" s="16">
        <f t="shared" si="6"/>
        <v>1.0524171174163134E-3</v>
      </c>
      <c r="K26" s="16">
        <f t="shared" si="7"/>
        <v>0.96504293509350381</v>
      </c>
      <c r="M26" s="16">
        <f t="shared" si="8"/>
        <v>0.22034749650097957</v>
      </c>
      <c r="N26" s="16">
        <f t="shared" si="9"/>
        <v>0.24080025453534509</v>
      </c>
      <c r="O26" s="25">
        <f t="shared" si="10"/>
        <v>3.5892048130924308</v>
      </c>
    </row>
    <row r="27" spans="1:20" x14ac:dyDescent="0.35">
      <c r="A27" s="3" t="s">
        <v>33</v>
      </c>
      <c r="C27" s="20">
        <f t="shared" si="1"/>
        <v>96.339104390104666</v>
      </c>
      <c r="E27" s="16">
        <f t="shared" si="2"/>
        <v>0.21683410252899188</v>
      </c>
      <c r="F27" s="16">
        <f t="shared" si="3"/>
        <v>1.3399047650272804</v>
      </c>
      <c r="G27" s="16">
        <f t="shared" si="4"/>
        <v>0.44890907933740526</v>
      </c>
      <c r="H27" s="16">
        <f t="shared" si="5"/>
        <v>0.17353189060128407</v>
      </c>
      <c r="J27" s="16">
        <f t="shared" si="6"/>
        <v>9.223597752778652E-3</v>
      </c>
      <c r="K27" s="16">
        <f t="shared" si="7"/>
        <v>0.99140416619254901</v>
      </c>
      <c r="M27" s="16">
        <f t="shared" si="8"/>
        <v>0.21350724291089609</v>
      </c>
      <c r="N27" s="16">
        <f t="shared" si="9"/>
        <v>0.26758076554414889</v>
      </c>
      <c r="O27" s="25">
        <f t="shared" si="10"/>
        <v>3.6608956098953342</v>
      </c>
    </row>
    <row r="28" spans="1:20" x14ac:dyDescent="0.35">
      <c r="C28" s="20"/>
      <c r="E28" s="16"/>
      <c r="F28" s="16"/>
      <c r="G28" s="16"/>
      <c r="N28" s="13"/>
    </row>
    <row r="29" spans="1:20" x14ac:dyDescent="0.35">
      <c r="B29" s="3" t="s">
        <v>25</v>
      </c>
      <c r="C29" s="16">
        <f>AVERAGE(C20:C23)</f>
        <v>81.899659577828672</v>
      </c>
      <c r="D29" s="16" t="e">
        <f t="shared" ref="D29:N29" si="11">AVERAGE(D20:D23)</f>
        <v>#DIV/0!</v>
      </c>
      <c r="E29" s="16">
        <f t="shared" si="11"/>
        <v>0.22302827712748308</v>
      </c>
      <c r="F29" s="16">
        <f t="shared" si="11"/>
        <v>3.5570042943038715</v>
      </c>
      <c r="G29" s="16">
        <f t="shared" si="11"/>
        <v>0.40995298803886082</v>
      </c>
      <c r="H29" s="16">
        <f t="shared" si="11"/>
        <v>0.16120617493010142</v>
      </c>
      <c r="I29" s="16" t="e">
        <f t="shared" si="11"/>
        <v>#DIV/0!</v>
      </c>
      <c r="J29" s="16">
        <f t="shared" si="11"/>
        <v>0.3033930331324759</v>
      </c>
      <c r="K29" s="16">
        <f t="shared" si="11"/>
        <v>7.7041662311670569</v>
      </c>
      <c r="L29" s="16" t="e">
        <f t="shared" si="11"/>
        <v>#DIV/0!</v>
      </c>
      <c r="M29" s="16">
        <f t="shared" si="11"/>
        <v>2.2106755595838581</v>
      </c>
      <c r="N29" s="16">
        <f t="shared" si="11"/>
        <v>3.5309138638876245</v>
      </c>
    </row>
    <row r="30" spans="1:20" x14ac:dyDescent="0.35">
      <c r="B30" s="3" t="s">
        <v>24</v>
      </c>
      <c r="C30" s="16">
        <f>AVERAGE(C24:C26)</f>
        <v>96.359364296052561</v>
      </c>
      <c r="D30" s="16" t="e">
        <f t="shared" ref="D30:N30" si="12">AVERAGE(D24:D26)</f>
        <v>#DIV/0!</v>
      </c>
      <c r="E30" s="16">
        <f t="shared" si="12"/>
        <v>0.22598619689990487</v>
      </c>
      <c r="F30" s="16">
        <f t="shared" si="12"/>
        <v>1.3776874838574704</v>
      </c>
      <c r="G30" s="16">
        <f t="shared" si="12"/>
        <v>0.43686827796138955</v>
      </c>
      <c r="H30" s="16">
        <f t="shared" si="12"/>
        <v>0.10493366583098118</v>
      </c>
      <c r="I30" s="16" t="e">
        <f t="shared" si="12"/>
        <v>#DIV/0!</v>
      </c>
      <c r="J30" s="16">
        <f t="shared" si="12"/>
        <v>4.3713515109571029E-3</v>
      </c>
      <c r="K30" s="16">
        <f t="shared" si="12"/>
        <v>0.97969488561477391</v>
      </c>
      <c r="L30" s="16" t="e">
        <f t="shared" si="12"/>
        <v>#DIV/0!</v>
      </c>
      <c r="M30" s="16">
        <f t="shared" si="12"/>
        <v>0.20413426169755064</v>
      </c>
      <c r="N30" s="16">
        <f t="shared" si="12"/>
        <v>0.30695958057441569</v>
      </c>
    </row>
    <row r="31" spans="1:20" x14ac:dyDescent="0.35">
      <c r="T31" t="s">
        <v>37</v>
      </c>
    </row>
  </sheetData>
  <mergeCells count="3">
    <mergeCell ref="E2:H2"/>
    <mergeCell ref="J2:K2"/>
    <mergeCell ref="M2:N2"/>
  </mergeCells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OA_MS</dc:creator>
  <cp:lastModifiedBy>Ian Lamb</cp:lastModifiedBy>
  <dcterms:created xsi:type="dcterms:W3CDTF">2024-08-13T19:11:33Z</dcterms:created>
  <dcterms:modified xsi:type="dcterms:W3CDTF">2025-01-15T14:46:26Z</dcterms:modified>
</cp:coreProperties>
</file>